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чет 1 квартал 2017\Отчет за 1 квартал 2017 года\Дополнительные материалы\"/>
    </mc:Choice>
  </mc:AlternateContent>
  <bookViews>
    <workbookView xWindow="0" yWindow="0" windowWidth="17970" windowHeight="11595"/>
  </bookViews>
  <sheets>
    <sheet name="ГП" sheetId="1" r:id="rId1"/>
    <sheet name="Лист2" sheetId="2" r:id="rId2"/>
    <sheet name="Лист3" sheetId="3" r:id="rId3"/>
  </sheets>
  <definedNames>
    <definedName name="_xlnm.Print_Titles" localSheetId="0">ГП!$3:$5</definedName>
  </definedNames>
  <calcPr calcId="152511"/>
</workbook>
</file>

<file path=xl/calcChain.xml><?xml version="1.0" encoding="utf-8"?>
<calcChain xmlns="http://schemas.openxmlformats.org/spreadsheetml/2006/main">
  <c r="J178" i="1" l="1"/>
  <c r="J167" i="1"/>
  <c r="J168" i="1"/>
  <c r="J169" i="1"/>
  <c r="J170" i="1"/>
  <c r="J171" i="1"/>
  <c r="J166" i="1"/>
  <c r="I166" i="1"/>
  <c r="H166" i="1"/>
  <c r="J159" i="1"/>
  <c r="J160" i="1"/>
  <c r="J161" i="1"/>
  <c r="J162" i="1"/>
  <c r="J158" i="1"/>
  <c r="I158" i="1"/>
  <c r="H158" i="1"/>
  <c r="J154" i="1"/>
  <c r="J153" i="1"/>
  <c r="I153" i="1"/>
  <c r="H153" i="1"/>
  <c r="J151" i="1"/>
  <c r="J152" i="1"/>
  <c r="J150" i="1"/>
  <c r="I150" i="1"/>
  <c r="H150" i="1"/>
  <c r="J146" i="1" l="1"/>
  <c r="J147" i="1"/>
  <c r="J148" i="1"/>
  <c r="J149" i="1"/>
  <c r="I145" i="1"/>
  <c r="J145" i="1" s="1"/>
  <c r="H145" i="1"/>
  <c r="J135" i="1"/>
  <c r="J136" i="1"/>
  <c r="J138" i="1"/>
  <c r="J140" i="1"/>
  <c r="J141" i="1"/>
  <c r="J134" i="1"/>
  <c r="I129" i="1"/>
  <c r="H129" i="1"/>
  <c r="J128" i="1"/>
  <c r="I127" i="1"/>
  <c r="H127" i="1"/>
  <c r="J176" i="1"/>
  <c r="J177" i="1"/>
  <c r="J175" i="1"/>
  <c r="J173" i="1"/>
  <c r="J174" i="1"/>
  <c r="I172" i="1"/>
  <c r="J172" i="1" s="1"/>
  <c r="H172" i="1"/>
  <c r="G125" i="1"/>
  <c r="I124" i="1"/>
  <c r="J124" i="1"/>
  <c r="H124" i="1"/>
  <c r="J125" i="1"/>
  <c r="J123" i="1"/>
  <c r="J122" i="1"/>
  <c r="J121" i="1"/>
  <c r="J120" i="1"/>
  <c r="J109" i="1"/>
  <c r="J127" i="1" l="1"/>
  <c r="J129" i="1"/>
  <c r="J119" i="1"/>
  <c r="I108" i="1"/>
  <c r="H108" i="1"/>
  <c r="J108" i="1" l="1"/>
  <c r="G109" i="1"/>
  <c r="J107" i="1"/>
  <c r="I106" i="1"/>
  <c r="H106" i="1"/>
  <c r="J102" i="1"/>
  <c r="J103" i="1"/>
  <c r="J104" i="1"/>
  <c r="J105" i="1"/>
  <c r="I101" i="1"/>
  <c r="H101" i="1"/>
  <c r="J98" i="1"/>
  <c r="J99" i="1"/>
  <c r="J100" i="1"/>
  <c r="I97" i="1"/>
  <c r="H97" i="1"/>
  <c r="J94" i="1"/>
  <c r="J95" i="1"/>
  <c r="J96" i="1"/>
  <c r="I93" i="1"/>
  <c r="H93" i="1"/>
  <c r="J89" i="1"/>
  <c r="J90" i="1"/>
  <c r="J91" i="1"/>
  <c r="J92" i="1"/>
  <c r="I88" i="1"/>
  <c r="H88" i="1"/>
  <c r="J80" i="1"/>
  <c r="J81" i="1"/>
  <c r="J82" i="1"/>
  <c r="J84" i="1"/>
  <c r="J85" i="1"/>
  <c r="J86" i="1"/>
  <c r="J87" i="1"/>
  <c r="I78" i="1"/>
  <c r="H78" i="1"/>
  <c r="J73" i="1"/>
  <c r="J74" i="1"/>
  <c r="J75" i="1"/>
  <c r="J76" i="1"/>
  <c r="J77" i="1"/>
  <c r="I72" i="1"/>
  <c r="H72" i="1"/>
  <c r="J71" i="1"/>
  <c r="I70" i="1"/>
  <c r="H70" i="1"/>
  <c r="J68" i="1"/>
  <c r="J69" i="1"/>
  <c r="I67" i="1"/>
  <c r="H67" i="1"/>
  <c r="J66" i="1"/>
  <c r="I65" i="1"/>
  <c r="H65" i="1"/>
  <c r="J62" i="1"/>
  <c r="J63" i="1"/>
  <c r="J64" i="1"/>
  <c r="J61" i="1"/>
  <c r="I60" i="1"/>
  <c r="H60" i="1"/>
  <c r="J53" i="1"/>
  <c r="J54" i="1"/>
  <c r="J55" i="1"/>
  <c r="J57" i="1"/>
  <c r="J58" i="1"/>
  <c r="I52" i="1"/>
  <c r="H52" i="1"/>
  <c r="J52" i="1" s="1"/>
  <c r="J49" i="1"/>
  <c r="J51" i="1"/>
  <c r="I48" i="1"/>
  <c r="H48" i="1"/>
  <c r="J42" i="1"/>
  <c r="J43" i="1"/>
  <c r="J44" i="1"/>
  <c r="J46" i="1"/>
  <c r="J47" i="1"/>
  <c r="I41" i="1"/>
  <c r="H41" i="1"/>
  <c r="J35" i="1"/>
  <c r="J36" i="1"/>
  <c r="J37" i="1"/>
  <c r="J38" i="1"/>
  <c r="J39" i="1"/>
  <c r="J40" i="1"/>
  <c r="I34" i="1"/>
  <c r="H34" i="1"/>
  <c r="J30" i="1"/>
  <c r="J31" i="1"/>
  <c r="J32" i="1"/>
  <c r="J33" i="1"/>
  <c r="I29" i="1"/>
  <c r="H29" i="1"/>
  <c r="J18" i="1"/>
  <c r="J19" i="1"/>
  <c r="J20" i="1"/>
  <c r="J21" i="1"/>
  <c r="J22" i="1"/>
  <c r="J23" i="1"/>
  <c r="J24" i="1"/>
  <c r="J25" i="1"/>
  <c r="J26" i="1"/>
  <c r="J27" i="1"/>
  <c r="J28" i="1"/>
  <c r="I17" i="1"/>
  <c r="H17" i="1"/>
  <c r="J7" i="1"/>
  <c r="J8" i="1"/>
  <c r="J9" i="1"/>
  <c r="J12" i="1"/>
  <c r="J14" i="1"/>
  <c r="J15" i="1"/>
  <c r="I6" i="1"/>
  <c r="H6" i="1"/>
  <c r="D10" i="1"/>
  <c r="G10" i="1"/>
  <c r="H179" i="1" l="1"/>
  <c r="I179" i="1"/>
  <c r="J179" i="1" s="1"/>
  <c r="J101" i="1"/>
  <c r="J93" i="1"/>
  <c r="J88" i="1"/>
  <c r="J97" i="1"/>
  <c r="J106" i="1"/>
  <c r="J67" i="1"/>
  <c r="J65" i="1"/>
  <c r="J78" i="1"/>
  <c r="J70" i="1"/>
  <c r="J29" i="1"/>
  <c r="J48" i="1"/>
  <c r="J60" i="1"/>
  <c r="J72" i="1"/>
  <c r="J6" i="1"/>
  <c r="J17" i="1"/>
  <c r="J34" i="1"/>
  <c r="J41" i="1"/>
  <c r="E6" i="1"/>
  <c r="G154" i="1" l="1"/>
  <c r="F153" i="1"/>
  <c r="E153" i="1"/>
  <c r="F145" i="1"/>
  <c r="E145" i="1"/>
  <c r="F124" i="1"/>
  <c r="E124" i="1"/>
  <c r="G175" i="1"/>
  <c r="G176" i="1"/>
  <c r="G177" i="1"/>
  <c r="G174" i="1"/>
  <c r="G173" i="1"/>
  <c r="F172" i="1"/>
  <c r="E172" i="1"/>
  <c r="F166" i="1"/>
  <c r="E166" i="1"/>
  <c r="G171" i="1"/>
  <c r="F163" i="1"/>
  <c r="E163" i="1"/>
  <c r="F158" i="1"/>
  <c r="E158" i="1"/>
  <c r="F150" i="1"/>
  <c r="E150" i="1"/>
  <c r="F129" i="1"/>
  <c r="E129" i="1"/>
  <c r="G138" i="1"/>
  <c r="G139" i="1"/>
  <c r="G141" i="1"/>
  <c r="G142" i="1"/>
  <c r="G144" i="1"/>
  <c r="G137" i="1"/>
  <c r="F127" i="1"/>
  <c r="E127" i="1"/>
  <c r="F108" i="1"/>
  <c r="E108" i="1"/>
  <c r="F106" i="1"/>
  <c r="E106" i="1"/>
  <c r="F101" i="1"/>
  <c r="E101" i="1"/>
  <c r="F97" i="1"/>
  <c r="E97" i="1"/>
  <c r="D100" i="1"/>
  <c r="F93" i="1"/>
  <c r="E93" i="1"/>
  <c r="F88" i="1"/>
  <c r="E88" i="1"/>
  <c r="F78" i="1"/>
  <c r="E78" i="1"/>
  <c r="G87" i="1"/>
  <c r="G86" i="1"/>
  <c r="G172" i="1" l="1"/>
  <c r="G77" i="1"/>
  <c r="G76" i="1"/>
  <c r="F72" i="1"/>
  <c r="E72" i="1"/>
  <c r="F70" i="1"/>
  <c r="E70" i="1"/>
  <c r="F67" i="1"/>
  <c r="E67" i="1"/>
  <c r="F65" i="1"/>
  <c r="E65" i="1"/>
  <c r="F60" i="1"/>
  <c r="E60" i="1"/>
  <c r="F52" i="1"/>
  <c r="E52" i="1"/>
  <c r="G59" i="1"/>
  <c r="F48" i="1"/>
  <c r="E48" i="1"/>
  <c r="F41" i="1"/>
  <c r="E41" i="1"/>
  <c r="F34" i="1"/>
  <c r="E34" i="1"/>
  <c r="F29" i="1" l="1"/>
  <c r="E29" i="1"/>
  <c r="F17" i="1"/>
  <c r="E17" i="1"/>
  <c r="G28" i="1"/>
  <c r="G7" i="1"/>
  <c r="G8" i="1"/>
  <c r="G9" i="1"/>
  <c r="G11" i="1"/>
  <c r="G12" i="1"/>
  <c r="G15" i="1"/>
  <c r="G16" i="1"/>
  <c r="G18" i="1"/>
  <c r="G19" i="1"/>
  <c r="G20" i="1"/>
  <c r="G21" i="1"/>
  <c r="G22" i="1"/>
  <c r="G23" i="1"/>
  <c r="G24" i="1"/>
  <c r="G25" i="1"/>
  <c r="G26" i="1"/>
  <c r="G27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8" i="1"/>
  <c r="G79" i="1"/>
  <c r="G80" i="1"/>
  <c r="G81" i="1"/>
  <c r="G82" i="1"/>
  <c r="G83" i="1"/>
  <c r="G84" i="1"/>
  <c r="G85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9" i="1"/>
  <c r="G120" i="1"/>
  <c r="G121" i="1"/>
  <c r="G122" i="1"/>
  <c r="G123" i="1"/>
  <c r="G124" i="1"/>
  <c r="G127" i="1"/>
  <c r="G128" i="1"/>
  <c r="G129" i="1"/>
  <c r="G130" i="1"/>
  <c r="G131" i="1"/>
  <c r="G132" i="1"/>
  <c r="G133" i="1"/>
  <c r="G134" i="1"/>
  <c r="G135" i="1"/>
  <c r="G136" i="1"/>
  <c r="G145" i="1"/>
  <c r="G146" i="1"/>
  <c r="G147" i="1"/>
  <c r="G149" i="1"/>
  <c r="G150" i="1"/>
  <c r="G151" i="1"/>
  <c r="G152" i="1"/>
  <c r="G153" i="1"/>
  <c r="G158" i="1"/>
  <c r="G159" i="1"/>
  <c r="G160" i="1"/>
  <c r="G162" i="1"/>
  <c r="G163" i="1"/>
  <c r="G164" i="1"/>
  <c r="G165" i="1"/>
  <c r="G166" i="1"/>
  <c r="G167" i="1"/>
  <c r="G168" i="1"/>
  <c r="G169" i="1"/>
  <c r="G170" i="1"/>
  <c r="F6" i="1"/>
  <c r="G29" i="1" l="1"/>
  <c r="G17" i="1"/>
  <c r="E179" i="1"/>
  <c r="G6" i="1"/>
  <c r="F179" i="1"/>
  <c r="D170" i="1"/>
  <c r="D169" i="1"/>
  <c r="D168" i="1"/>
  <c r="D167" i="1"/>
  <c r="D165" i="1"/>
  <c r="D164" i="1"/>
  <c r="D160" i="1"/>
  <c r="D162" i="1"/>
  <c r="D159" i="1"/>
  <c r="D155" i="1"/>
  <c r="D156" i="1"/>
  <c r="D157" i="1"/>
  <c r="D154" i="1"/>
  <c r="D151" i="1"/>
  <c r="C150" i="1"/>
  <c r="B150" i="1"/>
  <c r="G179" i="1" l="1"/>
  <c r="D150" i="1"/>
  <c r="C166" i="1"/>
  <c r="B166" i="1"/>
  <c r="C163" i="1"/>
  <c r="B163" i="1"/>
  <c r="C158" i="1"/>
  <c r="B158" i="1"/>
  <c r="C153" i="1"/>
  <c r="B153" i="1"/>
  <c r="D163" i="1" l="1"/>
  <c r="D153" i="1"/>
  <c r="D158" i="1"/>
  <c r="D166" i="1"/>
  <c r="C145" i="1"/>
  <c r="B145" i="1"/>
  <c r="D130" i="1"/>
  <c r="D131" i="1"/>
  <c r="D132" i="1"/>
  <c r="D133" i="1"/>
  <c r="D134" i="1"/>
  <c r="D135" i="1"/>
  <c r="D136" i="1"/>
  <c r="C129" i="1"/>
  <c r="B129" i="1"/>
  <c r="D128" i="1"/>
  <c r="C127" i="1"/>
  <c r="B127" i="1"/>
  <c r="D126" i="1"/>
  <c r="D125" i="1"/>
  <c r="C124" i="1"/>
  <c r="B124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C108" i="1"/>
  <c r="B108" i="1"/>
  <c r="C106" i="1"/>
  <c r="B106" i="1"/>
  <c r="C101" i="1"/>
  <c r="B101" i="1"/>
  <c r="D105" i="1"/>
  <c r="D104" i="1"/>
  <c r="D103" i="1"/>
  <c r="C93" i="1"/>
  <c r="B93" i="1"/>
  <c r="D96" i="1"/>
  <c r="C78" i="1"/>
  <c r="B78" i="1"/>
  <c r="D85" i="1"/>
  <c r="D84" i="1"/>
  <c r="D83" i="1"/>
  <c r="D82" i="1"/>
  <c r="D81" i="1"/>
  <c r="C72" i="1"/>
  <c r="B72" i="1"/>
  <c r="C60" i="1"/>
  <c r="B60" i="1"/>
  <c r="D64" i="1"/>
  <c r="D63" i="1"/>
  <c r="C52" i="1"/>
  <c r="B52" i="1"/>
  <c r="C41" i="1"/>
  <c r="B41" i="1"/>
  <c r="D47" i="1"/>
  <c r="D46" i="1"/>
  <c r="D45" i="1"/>
  <c r="C34" i="1"/>
  <c r="B34" i="1"/>
  <c r="D40" i="1"/>
  <c r="D39" i="1"/>
  <c r="D129" i="1" l="1"/>
  <c r="D108" i="1"/>
  <c r="D124" i="1"/>
  <c r="D127" i="1"/>
  <c r="D145" i="1"/>
  <c r="D106" i="1"/>
  <c r="C17" i="1"/>
  <c r="B17" i="1"/>
  <c r="D27" i="1"/>
  <c r="D26" i="1"/>
  <c r="D25" i="1"/>
  <c r="D24" i="1"/>
  <c r="D23" i="1"/>
  <c r="C6" i="1"/>
  <c r="B6" i="1"/>
  <c r="D15" i="1"/>
  <c r="D14" i="1"/>
  <c r="D13" i="1"/>
  <c r="C97" i="1"/>
  <c r="B97" i="1"/>
  <c r="C88" i="1"/>
  <c r="B88" i="1"/>
  <c r="C70" i="1"/>
  <c r="B70" i="1"/>
  <c r="C67" i="1"/>
  <c r="B67" i="1"/>
  <c r="C65" i="1"/>
  <c r="B65" i="1"/>
  <c r="C48" i="1"/>
  <c r="B48" i="1"/>
  <c r="C29" i="1"/>
  <c r="B29" i="1"/>
  <c r="B179" i="1" l="1"/>
  <c r="C179" i="1"/>
  <c r="D102" i="1"/>
  <c r="D101" i="1"/>
  <c r="D99" i="1"/>
  <c r="D98" i="1"/>
  <c r="D97" i="1"/>
  <c r="D95" i="1"/>
  <c r="D94" i="1"/>
  <c r="D93" i="1"/>
  <c r="D92" i="1"/>
  <c r="D91" i="1"/>
  <c r="D89" i="1"/>
  <c r="D88" i="1"/>
  <c r="D80" i="1"/>
  <c r="D79" i="1"/>
  <c r="D78" i="1"/>
  <c r="D75" i="1"/>
  <c r="D74" i="1"/>
  <c r="D73" i="1"/>
  <c r="D72" i="1"/>
  <c r="D71" i="1"/>
  <c r="D70" i="1"/>
  <c r="D69" i="1"/>
  <c r="D68" i="1"/>
  <c r="D67" i="1"/>
  <c r="D66" i="1"/>
  <c r="D65" i="1"/>
  <c r="D62" i="1"/>
  <c r="D61" i="1"/>
  <c r="D60" i="1"/>
  <c r="D55" i="1"/>
  <c r="D54" i="1"/>
  <c r="D53" i="1"/>
  <c r="D52" i="1"/>
  <c r="D51" i="1"/>
  <c r="D50" i="1"/>
  <c r="D49" i="1"/>
  <c r="D48" i="1"/>
  <c r="D44" i="1"/>
  <c r="D43" i="1"/>
  <c r="D42" i="1"/>
  <c r="D41" i="1"/>
  <c r="D38" i="1"/>
  <c r="D37" i="1"/>
  <c r="D36" i="1"/>
  <c r="D35" i="1"/>
  <c r="D34" i="1"/>
  <c r="D33" i="1"/>
  <c r="D32" i="1"/>
  <c r="D31" i="1"/>
  <c r="D30" i="1"/>
  <c r="D29" i="1"/>
  <c r="D22" i="1"/>
  <c r="D21" i="1"/>
  <c r="D20" i="1"/>
  <c r="D19" i="1"/>
  <c r="D18" i="1"/>
  <c r="D17" i="1"/>
  <c r="D12" i="1"/>
  <c r="D11" i="1"/>
  <c r="D9" i="1"/>
  <c r="D8" i="1"/>
  <c r="D7" i="1"/>
  <c r="D6" i="1"/>
  <c r="D179" i="1" l="1"/>
</calcChain>
</file>

<file path=xl/sharedStrings.xml><?xml version="1.0" encoding="utf-8"?>
<sst xmlns="http://schemas.openxmlformats.org/spreadsheetml/2006/main" count="328" uniqueCount="174">
  <si>
    <t>Наименование государственной программы/подпрограммы</t>
  </si>
  <si>
    <t>2015 год</t>
  </si>
  <si>
    <t>Сводная бюджетная роспись</t>
  </si>
  <si>
    <t>-</t>
  </si>
  <si>
    <t>Итого</t>
  </si>
  <si>
    <t>4=3/2*100</t>
  </si>
  <si>
    <t>Подпрограмма "Обеспечение реализации государственной программы Магаданской области "Природные ресурсы и экология Магаданской области" на 2014-2020 годы" и иных полномочий министерства природных ресурсов и экологии Магаданской области"</t>
  </si>
  <si>
    <t>Государственная программа Магаданской области "Улучшение условий и охраны труда Магаданской области" на 2015-2020 годы"</t>
  </si>
  <si>
    <t>Подпрограмма "Развитие малого и среднего предпринимательства в Магаданской области на 2014-2020 годы"</t>
  </si>
  <si>
    <t>Подпрограмма "Развитие торговли на территории Магаданской области на 2014-2020 годы"</t>
  </si>
  <si>
    <t>Подпрограмма "Инновационное развитие Магаданской области на 2014-2020 годы"</t>
  </si>
  <si>
    <t>Подпрограмма "Формирование благоприятной инвестиционной среды в Магаданской области" на 2014-2020 годы"</t>
  </si>
  <si>
    <t>Подпрограмма "Создание условий для реализации государственной программы"</t>
  </si>
  <si>
    <t>Государственная программа Магаданской области "Развитие информационного общества в Магаданской области" на 2014-2020 годы"</t>
  </si>
  <si>
    <t>Государственная программа Магаданской области "Развитие транспортной системы в Магаданской области" на 2014-2022 годы"</t>
  </si>
  <si>
    <t>Подпрограмма "Содержание и развитие автомобильных дорог регионального и межмуниципального значения в Магаданской области" на 2014-2022 годы"</t>
  </si>
  <si>
    <t>Подпрограмма "Повышение безопасности дорожного движения на территории Магаданской области" на 2014-2022 годы"</t>
  </si>
  <si>
    <t>Подпрограмма "Развитие материально-технической базы, необходимой для обеспечения транспортного обслуживания населения и органов государственной власти Магаданской области" на 2014-2022 годы"</t>
  </si>
  <si>
    <t>Подпрограмма "Обеспечение транспортной доступности населения воздушным и автомобильным транспортом, обеспечение транспортного обслуживания деятельности органов государственной власти Магаданской области" на 2014-2022 годы"</t>
  </si>
  <si>
    <t>Подпрограмма «Обеспечение реализации государственной программы Магаданской области "Развитие транспортной системы в Магаданской области" на 2014-2022 годы"</t>
  </si>
  <si>
    <t>Государственная программа Магаданской области "Развитие лесного хозяйства в Магаданской области на 2014-2020 годы"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</si>
  <si>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2014-2017 годы"</t>
  </si>
  <si>
    <t>Государственная программа Магаданской области "Развитие сельского хозяйства Магаданской области на 2014-2020 годы"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</si>
  <si>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2014-2017 годы"</t>
  </si>
  <si>
    <t>Субсидии бюджетам муниципальных образований на осуществление мероприятий по подготовке к осенне-зимнему отопительному периоду 2014-2015 годов за выполненные работы в рамках заключенных соглашений 2014 года</t>
  </si>
  <si>
    <t>Проведение строительства, реконструкции, ремонта или замены оборудования на котельных населенных пунктов</t>
  </si>
  <si>
    <t>Обновление парка коммунальной (специализированной) техники</t>
  </si>
  <si>
    <t>Государственная программа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 на 2014-2018 годы"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</si>
  <si>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</si>
  <si>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</si>
  <si>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Государственная программа Магаданской области "Переселение в 2013-2017 годы граждан из жилых помещений в многоквартирных домах, признанных в установленном порядке до 01 января 2012 года аварийными и подлежащими сносу или реконструкции в связи с физическим износом в процессе их эксплуатации, с привлечением средств государственной корпорации-Фонда содействия реформированию жилищно-коммунального хозяйства"</t>
  </si>
  <si>
    <t>Ведомственная целевая программа "Развитие производства мяса птицы и яйца в Магаданской области" на 2014-2017 годы"</t>
  </si>
  <si>
    <t>Государственная программа Магаданской области "Управление государственными финансами Магаданской области" на 2015-2017 годы"</t>
  </si>
  <si>
    <t>Подпрограмма "Организация бюджетного процесса и повышение прозрачности (открытости) управления государственными финансами" на 2015-2017 годы"</t>
  </si>
  <si>
    <t>Подпрограмма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</t>
  </si>
  <si>
    <t>Подпрограмма "Управление государственным долгом Магаданской области" на 2015-2017 годы"</t>
  </si>
  <si>
    <t>Подпрограмма "Организация и осуществление контроля в финансово-бюджетной сфере" на 2015-2017 годы"</t>
  </si>
  <si>
    <t>Государственная программа Магаданской области "Развитие внешнеэкономической деятельности Магаданской области и поддержка соотечественников, проживающих за рубежом" на 2014-2018 годы"</t>
  </si>
  <si>
    <t>Подпрограмма "Развитие внешнеэкономической деятельности Магаданской области" на 2014-2018 годы"</t>
  </si>
  <si>
    <t>Подпрограмма "Поддержка в Магаданской области соотечественников, проживающих за рубежом" на 2014-2018 годы"</t>
  </si>
  <si>
    <t>Исполнено на 01.04</t>
  </si>
  <si>
    <t>% исполнения на 01.04</t>
  </si>
  <si>
    <t>Основное мероприятия "Совершенствование оказаания скорой, в том числе скорой специализированной, медицинской помощи,медицинской эвакуащии"</t>
  </si>
  <si>
    <t>2016 год</t>
  </si>
  <si>
    <t>Подпрограмма "Содействие созданию в Магаданской области новых мест в общеобразовательных организациях" на 2016-2020 годы"</t>
  </si>
  <si>
    <t>Подпрограмма "Построение и развитие аппаратно-программного комплекса "Безопасный город" в Магаданской области" на 2014-2017 годы"</t>
  </si>
  <si>
    <t>Подпрограмма "Государственная поддержка коммунального хозяйства Магаданской области" на 2016-2020 годы"</t>
  </si>
  <si>
    <t>Подпрограмма  "Оказание государственной поддержки в обеспечении жильем молодых семей - участников подпрограммы "Обеспечение жильем молодых семей", возраст которых превышает 35 лет" на 2014-2020 годы"</t>
  </si>
  <si>
    <t>Подпрограмма "Развитие молочного скотоводства на 2016-2020 годы"</t>
  </si>
  <si>
    <t>Подпрограмма "Обеспечение государственного регионального ветеринарного надзора и развития государственной ветиринарной службы Магаданской области на 2016-2020 годы"</t>
  </si>
  <si>
    <t>Подпрограмма "Поддержка племенного дела, селекции и семеноводства на 2016-2020 годы"</t>
  </si>
  <si>
    <t>Подпрограмма "Развитие мясного скотоводства на 2016-2020 годы"</t>
  </si>
  <si>
    <t>Подпрограмма "Развитие овощеводства открытого и защищенного грунта и семенного картофелеводства на 2016-2020 годы"</t>
  </si>
  <si>
    <t>Подпрограмма "Повышение уровня финансовой грамотности населения в Магаданской области" на 2015-2020 годы"</t>
  </si>
  <si>
    <t>Государственная программа Магаданской области "Управление государственным имуществом Магаданской области" на 2016-2020 годы"</t>
  </si>
  <si>
    <t>Подпрограмма "Совершенствование системы управления в сфере имущественно-земельных отношений Магаданской области" на 2016-2020 годы"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</si>
  <si>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2016-2019 годы"</t>
  </si>
  <si>
    <t>Государственная программа Магаданской области "Повышение мобильности трудовых ресурсов" на 2015-2017 годы"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</si>
  <si>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</si>
  <si>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Ведомственная целевая программа "Развитие государственно-правовых институтов Магаданской области" на 2016-2017 годы</t>
  </si>
  <si>
    <t>Сведения об исполнении областного бюджета по расходам за I квартал 2017 года в разрезе государственных программ (подпрограмм) Магаданской области области в сравнении с соотвествующим периодом прошлого года</t>
  </si>
  <si>
    <t>2017 год</t>
  </si>
  <si>
    <t>Бюджет</t>
  </si>
  <si>
    <t>Факт на 01.04.2017</t>
  </si>
  <si>
    <t xml:space="preserve">% исполнения </t>
  </si>
  <si>
    <t>2</t>
  </si>
  <si>
    <t>3</t>
  </si>
  <si>
    <t>4=(3-2)*100</t>
  </si>
  <si>
    <t>7=(6-5)*100</t>
  </si>
  <si>
    <t>Подпрограмма «Развитие скорой медицинской помощи»</t>
  </si>
  <si>
    <t>Подпрограмма «Развитие спорта высших достижений и подготовка спортивного резерва в Магаданской области на 2017 - 2020 годы»</t>
  </si>
  <si>
    <t>Подпрограмма «Построение и развитие аппаратно-программного комплекса «Безопасный город» в Магаданской области» на 2014-2019 годы»</t>
  </si>
  <si>
    <t>Подпрограмма «Профилактика коррупции в Магаданской области» на 2017-2021 годы</t>
  </si>
  <si>
    <t>Подпрограмма «Строительство и реконструкция автомобильных дорог общего пользования в Магаданской области» на 2014-2022 годы»</t>
  </si>
  <si>
    <t>Подпрограмма «Обеспечение использования, охраны, защиты и воспроизводства лесов»</t>
  </si>
  <si>
    <t>Подпрограмма «Стимулирование инвестиционной деятельности в агропромышленном комплексе на 2017-2020 годы»</t>
  </si>
  <si>
    <t>Подпрограмма «Развитие отраслей агропромышленного комплекса на 2017-2020 годы»</t>
  </si>
  <si>
    <t>Основное мероприятие «Строительство объектов коммунальной инфраструктуры»</t>
  </si>
  <si>
    <t>Государственная программа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2014-2020 годы»</t>
  </si>
  <si>
    <t>Подпрограмма «Обеспечение реализации региональной программы по капитальному ремонту общего имущества многоквартирных домов на территории Магаданской области»</t>
  </si>
  <si>
    <t>Подпрограмма «Содействие муниципальным образованиям в оптимизации системы расселения в Магаданской области» на 2016-2020 годы»</t>
  </si>
  <si>
    <t>Государственная программа Магаданской области «Развитие инфраструктуры градостроительной деятельности на территории Магаданской области» на 2017-2021 годы»</t>
  </si>
  <si>
    <t>Государственная программа Магаданской области "Развитие здравоохранения Магаданской области" на 2014-2020 годы"</t>
  </si>
  <si>
    <t>Подпрограмма "Профилактика заболеваний и формирование здорового образа жизни. Развитие первичной медико-санитарной помощи" на 2014-2020 годы"</t>
  </si>
  <si>
    <t>Подпрограмма 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эвакуации, медицинской реабилитации и паллиативной помощи"</t>
  </si>
  <si>
    <t>Подпрограмма  "Охрана здоровья матери и ребенка" на 2014-2020 годы"</t>
  </si>
  <si>
    <t>Подпрограмма  "Развитие медицинской реабилитации и санаторно-курортного лечения, в том числе детям" на 2014-2020 годы"</t>
  </si>
  <si>
    <t>Подпрограмма  "Оказание паллиативной помощи, в том числе детям" на 2014-2016 годы"</t>
  </si>
  <si>
    <t>Подпрограмма  "Кадровое обеспечение системы здравоохранения" на 2014-2020 годы"</t>
  </si>
  <si>
    <t>Подпрограмма  "Совершенствование системы лекарственного обеспечения, в том числе в мабулаторных условиях" на 2014-2020 годы"</t>
  </si>
  <si>
    <t>Подпрограмма  " Создание услови для реализации государственной программы" на 2014-2020 годы"</t>
  </si>
  <si>
    <t>Подпрограмма  "Повышение качества и доступности дошкольного образования в Магаданской области" на 2014-2020 годы"</t>
  </si>
  <si>
    <t>Государственная программа  "Развитие образования в Магаданской области" на 2014-2020 годы"</t>
  </si>
  <si>
    <t>Подпрограмма  "Развитие общего образования в Магаданской области" на 2014-2020 годы"</t>
  </si>
  <si>
    <t>Подпрограмма  "Развитие дополнительного образования в Магаданской области" на 2014-2020 годы"</t>
  </si>
  <si>
    <t>Подпрограмма  "Развитие среднего профессионального образования в Магаданской области" на 2014-2020 годы2</t>
  </si>
  <si>
    <t>Подпрограмма  "Кадры Магаданской области" на 2014-2020 годы"</t>
  </si>
  <si>
    <t>Подпрограмма  "Организация и обеспечение отдыха и оздоровления детей" на 2014-2016 годы"</t>
  </si>
  <si>
    <t>Подпрограмма  "Обеспечение жилыми помещениями детей-сирот, детей, оставшихся без попечения родителей, лиц из числа детей-сирот, оставшихся без попечения родителей, в Магаданской области" на 2014-2020 годы"</t>
  </si>
  <si>
    <t>Подпрограмма  "Ипотечное кредитование молодых учителей общеобразовательных организаций Магаданской области" на 2014-2020 годы"</t>
  </si>
  <si>
    <t>Подпрограмма  "Безопасность образовательных организаций в Магаданской области" на 2014-2020 годы"</t>
  </si>
  <si>
    <t>Подпрограмма  "Управление развитием отрасли образования в Магаданской области" на 2014-2020 годы"</t>
  </si>
  <si>
    <t>Государственная программа  "Молодежь Магаданской области" на 2014-2020 годы"</t>
  </si>
  <si>
    <t>Подпрограмма  "Гражданское и патриотическое воспитание молодежи" на 2014-2020 годы"</t>
  </si>
  <si>
    <t>Подпрограмма  Вовлечение молодежи в социальную практику, поддержка талантливой молодежи" на 2014-2020 годы"</t>
  </si>
  <si>
    <t>Подпрограмма  "Формирование и развития инфраструктуры молодежной политики" на 2014-2020 годы"</t>
  </si>
  <si>
    <t>Подпрограмма  "Создание условий для реализации государственной программы" на 2014-2015 годы"</t>
  </si>
  <si>
    <t>Государственная программа  "Развитие культуры и туризма в магаданской области" на 2014-2020 годы"</t>
  </si>
  <si>
    <t>Подпрограмма  "Сохранение библиотечных, музейных и архивных фондов Магаданской области" на 2014-2020 годы"</t>
  </si>
  <si>
    <t>Подпрограмма  "Развитие библиотечного дела Магаданской области" на 2014-2020 годы"</t>
  </si>
  <si>
    <t>Подпрограмма  "Финансовая поддержка творческих общественных объединений и деятелей культуры и искусства Магаданской области" на 2014-2020 годы"</t>
  </si>
  <si>
    <t>Подпрограмма  "Государственная поддержка развития культуры Магаданской области" на 2014-2020 годы"</t>
  </si>
  <si>
    <t>Подпрограмма  "Оказание государственных услуг в сфере культуры и отраслевого образования в Магаданской области" на 2014-2020 годы"</t>
  </si>
  <si>
    <t>Подпрограмма  "Развитие туризма" на 2014-2020 годы"</t>
  </si>
  <si>
    <t>Государственная программа  "Развитие  физической культуры и спорта в Магаданской области" на 2014-2020 годы"</t>
  </si>
  <si>
    <t>Подпрограмма  "Развитие массовой физической культуры и спорта" на 2014-2020 годы"</t>
  </si>
  <si>
    <t>Подпрограмма  "Обеспечение процесса физической подготовки и спорта" на 2014-2020 годы"</t>
  </si>
  <si>
    <t>Подпрограмма  "Развитие базовых олимпийских видов спорта" на 2014-2020 годы"</t>
  </si>
  <si>
    <t>Подпрограмма   "Развитие адаптивной физической культуры и адаптивного спорта" на 2014-2020 годы"</t>
  </si>
  <si>
    <t>Подпрограмма  "Управление развитием отрасли физической культуры, спорта и туризма" на 2014-2020 годы"</t>
  </si>
  <si>
    <t>Государственная программа   "Обеспечение безопасности, профилактика правонарушений, коррупции и противодействие незаконному обороту наркотических средств в Магаданской области" на 2014-2018 годы"</t>
  </si>
  <si>
    <t>Подпрограмма  "Профилактика правонарушений и обеспечение общественной безопасности в Магаданской области" на 2014-2018 годы"</t>
  </si>
  <si>
    <t>Подпрограмма  "Профилактика коррупции в Магаданской области" на 2014-2018 годы"</t>
  </si>
  <si>
    <t>Подпрограмма  "Комплексные меры противодействия злоупотреблению наркотическими средствами и их незаконному обороту на территории Магаданской области" на 2014-2018 годы"</t>
  </si>
  <si>
    <t>Государственная программа  "Защита населения и территории от чрезвычайных ситуаций и обеспечение пожарной безопасности в Магаданской области" на 2014-2017 годы"</t>
  </si>
  <si>
    <t>Подпрограмма  "Снижение рисков и смягчение последствий чрезвычайных ситуаций природного и техногенного характера, совершенствование гражданской обороны в Магаданской области" на 2014-2017 годы"</t>
  </si>
  <si>
    <t>Подпрограмма  "Пожарная безопасность в Магаданской области" на 2014-2017 годы"</t>
  </si>
  <si>
    <t>Подпрограмма  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Магаданской области" на 2014-2017 годы"</t>
  </si>
  <si>
    <t>Подпрограмма  "Повышение устойчивости жилых домов, основных объектов и систем жизнеобеспечения на территории Магаданской области" на 2014-2017 годы"</t>
  </si>
  <si>
    <t>Подпрограмма  "Создание условий для реализации государственной программы" на 2014-2017 годы"</t>
  </si>
  <si>
    <t>Государственная программа  "Природные ресурсы и экология Магаданской области" на 2014-2020 годы"</t>
  </si>
  <si>
    <t>Подпрограмма  Подпрограмма "Природные ресурсы Магаданской области" на 2014-2020 годы"</t>
  </si>
  <si>
    <t>Подпрограмма  "Экологическая безопасность и охрана окружающей среды Магаданской области" на 2014-2020 годы"</t>
  </si>
  <si>
    <t>Подпрограмма  "Развитие водохозяйственного комплекса Магаданской области" на 2014-2020 годы"</t>
  </si>
  <si>
    <t>Государственная программа  "Формирование доступной среды в Магаданской области" на 2014-2016 годы"</t>
  </si>
  <si>
    <t>Государственная программа   "Трудовые ресурсы Магаданской области" на 2014-2017 годы"</t>
  </si>
  <si>
    <t>Подпрограмма   "Содействие занятости населения Магаданской области" на 2014-2017 годы"</t>
  </si>
  <si>
    <t>Подпрограмма   "Оказание содействия добровольному переселению соотечественников, проживающих за рубежом, в Магаданскую область" на 2014-2017 годы"</t>
  </si>
  <si>
    <t>Государственная программа   "Улучшение условий и охраны труда Магаданской области" на 2015-2020 годы"</t>
  </si>
  <si>
    <t>Государственная программа  "Развитие социальной защиты населения Магаданской области" на 2014-2018 годы"</t>
  </si>
  <si>
    <t>Подпрограмма  "Старшее поколение Магаданской области" на 2014-2018 годы"</t>
  </si>
  <si>
    <t>Подпрограмма  "Укрепление материально-технической базы учреждений социальной поддержки и социального обслуживания населения Магаданской области" на 2014-2018 годы"</t>
  </si>
  <si>
    <t>Подпрограмма  "Содействие в социальной адаптации отдельных категорий граждан, проживающих на территории Магаданской области" на 2014-2018 годы"</t>
  </si>
  <si>
    <t>Подпрограмма "Обеспечение мер социальной поддержки отдельных категорий граждан" на 2014-2018 годы"</t>
  </si>
  <si>
    <t>Подпрограмма "Создание условий для реализации государственной программы на 2014-2018 годы"</t>
  </si>
  <si>
    <t>Государственная программа  "Обеспечение доступным и комфортным жильем жителей Магаданской области" на 2014-2020 годы"</t>
  </si>
  <si>
    <t>Подпрограмма  "Выполнение государственных обязательств по обеспечению жильем категорий граждан, установленных областным законодательством" на 2014-2020 годы"</t>
  </si>
  <si>
    <t>Подпрограмма   "Оказание поддержки в обеспечении жильем молодых семей" на 2014-2020 годы"</t>
  </si>
  <si>
    <t>Подпрограмма  "Оказание поддержки в обеспечении жильем молодых ученых" на 2014-2020 годы"</t>
  </si>
  <si>
    <t>Подпрограмма  "Оказание содействия муниципальным образованиям Магаданской области в переселении граждан из аварийного жилищного фонда" на 2014-2020 годы"</t>
  </si>
  <si>
    <t>Подпрограмма  "Содействие муниципальным образованиям в оптимизации системы расселения в Магаданской области" на 2014-2020 годы"</t>
  </si>
  <si>
    <t>Подпрограмма  "Кадровое обеспечение задач строительства" на 2014-2020 годы"</t>
  </si>
  <si>
    <t>Подпрограмма   "Улучшение жилищных условий многодетных семей, воспитывающих четырех и более детей в возрасте до 18 лет, проживающих на территории Магаданской области" на 2014-2020 годы"</t>
  </si>
  <si>
    <t>Государственная программа  Магаданской области "Развитие системы государственного и муниципального управления в Магаданской области" на 2014-2016 годы"</t>
  </si>
  <si>
    <t>Подпрограмма  "Развитие государственной гражданской и муниципальной службы в Магаданской области" на 2014-2016 годы"</t>
  </si>
  <si>
    <t>Подпрограмма  "Повышение квалификации лиц, замещающих муниципальные должности в Магаданской области" на 2014-2016 годы"</t>
  </si>
  <si>
    <t>Подпрограмма   "Формирование и подготовка резерва управленческих кадров Магаданской области" на 2014-2016 годы"</t>
  </si>
  <si>
    <t>Государственная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</si>
  <si>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  "О поддержке социально ориентированных некоммерческих организаций в Магаданской области" на 2015-2020 годы"</t>
  </si>
  <si>
    <t>Подпрограмма  "Патриотическое воспитание жителей Магаданской области" на 2015-2020 годы"</t>
  </si>
  <si>
    <t>Подпрограмма 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</si>
  <si>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Государственная программа "Сохранение и воспроизводство объектов животного мира, в том числе на особо охраняемых природных территориях регионального значения Магаданской области" на 2014-2017 годы"</t>
  </si>
  <si>
    <t>Подпрограмма  Подпрограмма "Регулирование численности объектов животного мира (волка) на территории Магаданской области" на 2014-2017 годы"</t>
  </si>
  <si>
    <t>Подпрограмма   "Совершенствование развития и охраны особо охраняемых природных территорий регионального значения" на 2014-2017 годы"</t>
  </si>
  <si>
    <t>Подпрограмма  "Охрана и использование объектов животного мира на территории Магаданской области" на 2014-2017 годы"</t>
  </si>
  <si>
    <t>Государственная программа  "Экономическое развитие и инновационная экономика Магаданской области на 2014-2020 годы"</t>
  </si>
  <si>
    <t>Подпрограмма  "Развитие подотрасли растениеводства, переработки и реализации продукции растениеводства на 2014-2020 годы"</t>
  </si>
  <si>
    <t>Подпрограмма  "Развитие подотрасли животноводства, переработки и реализации продукции животноводства на 2014-2020 годы"</t>
  </si>
  <si>
    <t>Подпрограмма  "Поддержка малых форм хозяйствования на 2014-2020 годы"</t>
  </si>
  <si>
    <t>Подпрограмма  "Техническая и технологическая модернизация, инновационное развитие на 2014-2020 годы"</t>
  </si>
  <si>
    <t>Подпрограмма  "Обеспечение реализации Государственной программы "Развитие сельского хозяйства Магаданской области на 2014-2020 годы"</t>
  </si>
  <si>
    <t>Подпрограмма  "Устойчивое развитие сельских территорий Магаданской области на 2014-2017 годы и на период до 2020 года"</t>
  </si>
  <si>
    <t>Подпрограмма  "Развитие мелиорации земель сельскохозяйственного назначения в Магаданской области на 2014-2020 годы"</t>
  </si>
  <si>
    <t>Факт на 01.04.2016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</si>
</sst>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0" fillId="3" borderId="0" xfId="0" applyFill="1"/>
    <xf numFmtId="0" fontId="3" fillId="3" borderId="0" xfId="0" applyFont="1" applyFill="1"/>
    <xf numFmtId="0" fontId="0" fillId="3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6" fillId="3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165" fontId="7" fillId="3" borderId="4" xfId="0" applyNumberFormat="1" applyFont="1" applyFill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9"/>
  <sheetViews>
    <sheetView tabSelected="1" workbookViewId="0">
      <selection activeCell="J4" sqref="J4"/>
    </sheetView>
  </sheetViews>
  <sheetFormatPr defaultRowHeight="15" x14ac:dyDescent="0.25"/>
  <cols>
    <col min="1" max="1" width="66.5703125" customWidth="1"/>
    <col min="2" max="2" width="19.42578125" hidden="1" customWidth="1"/>
    <col min="3" max="3" width="17" hidden="1" customWidth="1"/>
    <col min="4" max="4" width="12.85546875" hidden="1" customWidth="1"/>
    <col min="5" max="5" width="15.5703125" customWidth="1"/>
    <col min="6" max="6" width="15.28515625" customWidth="1"/>
    <col min="7" max="7" width="13.28515625" customWidth="1"/>
    <col min="8" max="8" width="16.140625" style="34" customWidth="1"/>
    <col min="9" max="9" width="16.7109375" style="34" customWidth="1"/>
    <col min="10" max="10" width="15.42578125" style="34" customWidth="1"/>
  </cols>
  <sheetData>
    <row r="1" spans="1:10" ht="62.25" customHeight="1" x14ac:dyDescent="0.25">
      <c r="A1" s="42" t="s">
        <v>60</v>
      </c>
      <c r="B1" s="42"/>
      <c r="C1" s="42"/>
      <c r="D1" s="42"/>
      <c r="E1" s="43"/>
      <c r="F1" s="43"/>
      <c r="G1" s="43"/>
    </row>
    <row r="3" spans="1:10" ht="51.75" customHeight="1" x14ac:dyDescent="0.25">
      <c r="A3" s="48" t="s">
        <v>0</v>
      </c>
      <c r="B3" s="49" t="s">
        <v>1</v>
      </c>
      <c r="C3" s="50"/>
      <c r="D3" s="51"/>
      <c r="E3" s="49" t="s">
        <v>43</v>
      </c>
      <c r="F3" s="50"/>
      <c r="G3" s="51"/>
      <c r="H3" s="57" t="s">
        <v>61</v>
      </c>
      <c r="I3" s="58"/>
      <c r="J3" s="59"/>
    </row>
    <row r="4" spans="1:10" ht="30" x14ac:dyDescent="0.25">
      <c r="A4" s="48"/>
      <c r="B4" s="5" t="s">
        <v>2</v>
      </c>
      <c r="C4" s="5" t="s">
        <v>40</v>
      </c>
      <c r="D4" s="5" t="s">
        <v>41</v>
      </c>
      <c r="E4" s="5" t="s">
        <v>62</v>
      </c>
      <c r="F4" s="5" t="s">
        <v>173</v>
      </c>
      <c r="G4" s="5" t="s">
        <v>64</v>
      </c>
      <c r="H4" s="32" t="s">
        <v>62</v>
      </c>
      <c r="I4" s="32" t="s">
        <v>63</v>
      </c>
      <c r="J4" s="32" t="s">
        <v>64</v>
      </c>
    </row>
    <row r="5" spans="1:10" x14ac:dyDescent="0.25">
      <c r="A5" s="6">
        <v>1</v>
      </c>
      <c r="B5" s="6">
        <v>2</v>
      </c>
      <c r="C5" s="6">
        <v>3</v>
      </c>
      <c r="D5" s="6" t="s">
        <v>5</v>
      </c>
      <c r="E5" s="6" t="s">
        <v>65</v>
      </c>
      <c r="F5" s="6" t="s">
        <v>66</v>
      </c>
      <c r="G5" s="6" t="s">
        <v>67</v>
      </c>
      <c r="H5" s="32">
        <v>5</v>
      </c>
      <c r="I5" s="32">
        <v>6</v>
      </c>
      <c r="J5" s="32" t="s">
        <v>68</v>
      </c>
    </row>
    <row r="6" spans="1:10" s="1" customFormat="1" ht="49.5" customHeight="1" x14ac:dyDescent="0.25">
      <c r="A6" s="7" t="s">
        <v>82</v>
      </c>
      <c r="B6" s="8">
        <f>SUM(B7:B15)</f>
        <v>5310452.8</v>
      </c>
      <c r="C6" s="8">
        <f>SUM(C7:C15)</f>
        <v>919177.5</v>
      </c>
      <c r="D6" s="8">
        <f>C6/B6*100</f>
        <v>17.308834756990969</v>
      </c>
      <c r="E6" s="9">
        <f>SUM(E7:E16)</f>
        <v>5257017.2</v>
      </c>
      <c r="F6" s="9">
        <f>SUM(F7:F16)</f>
        <v>1090489.5</v>
      </c>
      <c r="G6" s="10">
        <f>F6/E6*100</f>
        <v>20.743502608285169</v>
      </c>
      <c r="H6" s="30">
        <f>SUM(H7:H16)</f>
        <v>5682903.4000000004</v>
      </c>
      <c r="I6" s="30">
        <f>SUM(I7:I16)</f>
        <v>1225639.5</v>
      </c>
      <c r="J6" s="30">
        <f>I6/H6*100</f>
        <v>21.567135911548309</v>
      </c>
    </row>
    <row r="7" spans="1:10" ht="45" x14ac:dyDescent="0.25">
      <c r="A7" s="11" t="s">
        <v>83</v>
      </c>
      <c r="B7" s="12">
        <v>68345.5</v>
      </c>
      <c r="C7" s="12">
        <v>1295.9000000000001</v>
      </c>
      <c r="D7" s="13">
        <f t="shared" ref="D7:D78" si="0">C7/B7*100</f>
        <v>1.8961014258436912</v>
      </c>
      <c r="E7" s="14">
        <v>227170.4</v>
      </c>
      <c r="F7" s="14">
        <v>39942.5</v>
      </c>
      <c r="G7" s="15">
        <f t="shared" ref="G7:G68" si="1">F7/E7*100</f>
        <v>17.582616397206678</v>
      </c>
      <c r="H7" s="32">
        <v>257016.7</v>
      </c>
      <c r="I7" s="32">
        <v>51547.199999999997</v>
      </c>
      <c r="J7" s="32">
        <f t="shared" ref="J7:J15" si="2">I7/H7*100</f>
        <v>20.05597301653939</v>
      </c>
    </row>
    <row r="8" spans="1:10" ht="60" x14ac:dyDescent="0.25">
      <c r="A8" s="11" t="s">
        <v>84</v>
      </c>
      <c r="B8" s="12">
        <v>409338.6</v>
      </c>
      <c r="C8" s="12">
        <v>7756</v>
      </c>
      <c r="D8" s="13">
        <f t="shared" si="0"/>
        <v>1.8947638947316479</v>
      </c>
      <c r="E8" s="14">
        <v>201791.8</v>
      </c>
      <c r="F8" s="14">
        <v>15836.4</v>
      </c>
      <c r="G8" s="15">
        <f t="shared" si="1"/>
        <v>7.8478907467994237</v>
      </c>
      <c r="H8" s="32">
        <v>160649.5</v>
      </c>
      <c r="I8" s="32">
        <v>9466.2000000000007</v>
      </c>
      <c r="J8" s="32">
        <f t="shared" si="2"/>
        <v>5.8924553142088838</v>
      </c>
    </row>
    <row r="9" spans="1:10" ht="31.5" customHeight="1" x14ac:dyDescent="0.25">
      <c r="A9" s="11" t="s">
        <v>85</v>
      </c>
      <c r="B9" s="12">
        <v>73645.100000000006</v>
      </c>
      <c r="C9" s="12">
        <v>0</v>
      </c>
      <c r="D9" s="13">
        <f t="shared" si="0"/>
        <v>0</v>
      </c>
      <c r="E9" s="14">
        <v>31451.8</v>
      </c>
      <c r="F9" s="14">
        <v>2596</v>
      </c>
      <c r="G9" s="15">
        <f t="shared" si="1"/>
        <v>8.2538996178279138</v>
      </c>
      <c r="H9" s="32">
        <v>21167</v>
      </c>
      <c r="I9" s="32">
        <v>1500</v>
      </c>
      <c r="J9" s="32">
        <f t="shared" si="2"/>
        <v>7.0865025747626014</v>
      </c>
    </row>
    <row r="10" spans="1:10" ht="30" x14ac:dyDescent="0.25">
      <c r="A10" s="11" t="s">
        <v>86</v>
      </c>
      <c r="B10" s="12">
        <v>1451.7</v>
      </c>
      <c r="C10" s="12">
        <v>0</v>
      </c>
      <c r="D10" s="13">
        <f t="shared" si="0"/>
        <v>0</v>
      </c>
      <c r="E10" s="14">
        <v>750</v>
      </c>
      <c r="F10" s="14">
        <v>0</v>
      </c>
      <c r="G10" s="15">
        <f t="shared" si="1"/>
        <v>0</v>
      </c>
      <c r="H10" s="32" t="s">
        <v>3</v>
      </c>
      <c r="I10" s="32" t="s">
        <v>3</v>
      </c>
      <c r="J10" s="32" t="s">
        <v>3</v>
      </c>
    </row>
    <row r="11" spans="1:10" ht="30" x14ac:dyDescent="0.25">
      <c r="A11" s="11" t="s">
        <v>87</v>
      </c>
      <c r="B11" s="12">
        <v>4100</v>
      </c>
      <c r="C11" s="12">
        <v>0</v>
      </c>
      <c r="D11" s="13">
        <f t="shared" si="0"/>
        <v>0</v>
      </c>
      <c r="E11" s="14">
        <v>2407</v>
      </c>
      <c r="F11" s="14">
        <v>0</v>
      </c>
      <c r="G11" s="15">
        <f t="shared" si="1"/>
        <v>0</v>
      </c>
      <c r="H11" s="32" t="s">
        <v>3</v>
      </c>
      <c r="I11" s="32" t="s">
        <v>3</v>
      </c>
      <c r="J11" s="32" t="s">
        <v>3</v>
      </c>
    </row>
    <row r="12" spans="1:10" ht="30" x14ac:dyDescent="0.25">
      <c r="A12" s="11" t="s">
        <v>88</v>
      </c>
      <c r="B12" s="12">
        <v>37261.1</v>
      </c>
      <c r="C12" s="12">
        <v>5501.2</v>
      </c>
      <c r="D12" s="13">
        <f t="shared" si="0"/>
        <v>14.763922696860801</v>
      </c>
      <c r="E12" s="14">
        <v>75508.800000000003</v>
      </c>
      <c r="F12" s="14">
        <v>27691</v>
      </c>
      <c r="G12" s="15">
        <f t="shared" si="1"/>
        <v>36.672546776004914</v>
      </c>
      <c r="H12" s="32">
        <v>74218.2</v>
      </c>
      <c r="I12" s="32">
        <v>21745.1</v>
      </c>
      <c r="J12" s="32">
        <f t="shared" si="2"/>
        <v>29.2988781727393</v>
      </c>
    </row>
    <row r="13" spans="1:10" ht="45" x14ac:dyDescent="0.25">
      <c r="A13" s="11" t="s">
        <v>89</v>
      </c>
      <c r="B13" s="12">
        <v>119151.4</v>
      </c>
      <c r="C13" s="12">
        <v>20195.3</v>
      </c>
      <c r="D13" s="13">
        <f t="shared" si="0"/>
        <v>16.949276298893675</v>
      </c>
      <c r="E13" s="14" t="s">
        <v>3</v>
      </c>
      <c r="F13" s="14" t="s">
        <v>3</v>
      </c>
      <c r="G13" s="15" t="s">
        <v>3</v>
      </c>
      <c r="H13" s="32" t="s">
        <v>3</v>
      </c>
      <c r="I13" s="32" t="s">
        <v>3</v>
      </c>
      <c r="J13" s="32" t="s">
        <v>3</v>
      </c>
    </row>
    <row r="14" spans="1:10" x14ac:dyDescent="0.25">
      <c r="A14" s="11" t="s">
        <v>69</v>
      </c>
      <c r="B14" s="12">
        <v>26713.1</v>
      </c>
      <c r="C14" s="12">
        <v>788.4</v>
      </c>
      <c r="D14" s="13">
        <f t="shared" si="0"/>
        <v>2.9513609427584222</v>
      </c>
      <c r="E14" s="14" t="s">
        <v>3</v>
      </c>
      <c r="F14" s="14" t="s">
        <v>3</v>
      </c>
      <c r="G14" s="15" t="s">
        <v>3</v>
      </c>
      <c r="H14" s="32">
        <v>40564.800000000003</v>
      </c>
      <c r="I14" s="32">
        <v>0</v>
      </c>
      <c r="J14" s="32">
        <f t="shared" si="2"/>
        <v>0</v>
      </c>
    </row>
    <row r="15" spans="1:10" ht="30" x14ac:dyDescent="0.25">
      <c r="A15" s="11" t="s">
        <v>90</v>
      </c>
      <c r="B15" s="12">
        <v>4570446.3</v>
      </c>
      <c r="C15" s="12">
        <v>883640.7</v>
      </c>
      <c r="D15" s="13">
        <f t="shared" si="0"/>
        <v>19.333794601196825</v>
      </c>
      <c r="E15" s="14">
        <v>4707937.4000000004</v>
      </c>
      <c r="F15" s="14">
        <v>994423.6</v>
      </c>
      <c r="G15" s="15">
        <f t="shared" si="1"/>
        <v>21.122277454241427</v>
      </c>
      <c r="H15" s="32">
        <v>5129287.2</v>
      </c>
      <c r="I15" s="32">
        <v>1141381</v>
      </c>
      <c r="J15" s="32">
        <f t="shared" si="2"/>
        <v>22.252234189577059</v>
      </c>
    </row>
    <row r="16" spans="1:10" ht="45" x14ac:dyDescent="0.25">
      <c r="A16" s="11" t="s">
        <v>42</v>
      </c>
      <c r="B16" s="12" t="s">
        <v>3</v>
      </c>
      <c r="C16" s="12" t="s">
        <v>3</v>
      </c>
      <c r="D16" s="13" t="s">
        <v>3</v>
      </c>
      <c r="E16" s="14">
        <v>10000</v>
      </c>
      <c r="F16" s="14">
        <v>10000</v>
      </c>
      <c r="G16" s="15">
        <f t="shared" si="1"/>
        <v>100</v>
      </c>
      <c r="H16" s="32" t="s">
        <v>3</v>
      </c>
      <c r="I16" s="32" t="s">
        <v>3</v>
      </c>
      <c r="J16" s="33" t="s">
        <v>3</v>
      </c>
    </row>
    <row r="17" spans="1:10" s="1" customFormat="1" ht="28.5" x14ac:dyDescent="0.25">
      <c r="A17" s="17" t="s">
        <v>92</v>
      </c>
      <c r="B17" s="8">
        <f>SUM(B18:B27)</f>
        <v>4922884.5999999996</v>
      </c>
      <c r="C17" s="8">
        <f>SUM(C18:C27)</f>
        <v>917099.70000000007</v>
      </c>
      <c r="D17" s="8">
        <f t="shared" si="0"/>
        <v>18.629315422100291</v>
      </c>
      <c r="E17" s="9">
        <f>SUM(E18:E28)</f>
        <v>5471505</v>
      </c>
      <c r="F17" s="9">
        <f>SUM(F18:F28)</f>
        <v>1023135</v>
      </c>
      <c r="G17" s="9">
        <f t="shared" si="1"/>
        <v>18.69933409546368</v>
      </c>
      <c r="H17" s="30">
        <f>SUM(H18:H28)</f>
        <v>5258706.4000000004</v>
      </c>
      <c r="I17" s="30">
        <f>SUM(I18:I28)</f>
        <v>1060240.3</v>
      </c>
      <c r="J17" s="30">
        <f>I17/H17*100</f>
        <v>20.161618073981082</v>
      </c>
    </row>
    <row r="18" spans="1:10" ht="30" x14ac:dyDescent="0.25">
      <c r="A18" s="18" t="s">
        <v>91</v>
      </c>
      <c r="B18" s="16">
        <v>21151.1</v>
      </c>
      <c r="C18" s="16">
        <v>7023.5</v>
      </c>
      <c r="D18" s="13">
        <f t="shared" si="0"/>
        <v>33.206310782890725</v>
      </c>
      <c r="E18" s="14">
        <v>74087</v>
      </c>
      <c r="F18" s="14">
        <v>3186.2</v>
      </c>
      <c r="G18" s="14">
        <f t="shared" si="1"/>
        <v>4.3006195418899402</v>
      </c>
      <c r="H18" s="32">
        <v>88835.3</v>
      </c>
      <c r="I18" s="32">
        <v>1300.0999999999999</v>
      </c>
      <c r="J18" s="32">
        <f t="shared" ref="J18:J28" si="3">I18/H18*100</f>
        <v>1.4634948044302207</v>
      </c>
    </row>
    <row r="19" spans="1:10" ht="30" x14ac:dyDescent="0.25">
      <c r="A19" s="18" t="s">
        <v>93</v>
      </c>
      <c r="B19" s="16">
        <v>71114.2</v>
      </c>
      <c r="C19" s="16">
        <v>5360</v>
      </c>
      <c r="D19" s="13">
        <f t="shared" si="0"/>
        <v>7.5371726040650104</v>
      </c>
      <c r="E19" s="14">
        <v>83156.5</v>
      </c>
      <c r="F19" s="14">
        <v>9583.4</v>
      </c>
      <c r="G19" s="14">
        <f t="shared" si="1"/>
        <v>11.524535063404544</v>
      </c>
      <c r="H19" s="32">
        <v>90667.4</v>
      </c>
      <c r="I19" s="32">
        <v>13043.8</v>
      </c>
      <c r="J19" s="32">
        <f t="shared" si="3"/>
        <v>14.386427756834319</v>
      </c>
    </row>
    <row r="20" spans="1:10" ht="33" customHeight="1" x14ac:dyDescent="0.25">
      <c r="A20" s="18" t="s">
        <v>94</v>
      </c>
      <c r="B20" s="16">
        <v>4458.5</v>
      </c>
      <c r="C20" s="16">
        <v>131.19999999999999</v>
      </c>
      <c r="D20" s="13">
        <f t="shared" si="0"/>
        <v>2.9426937310754733</v>
      </c>
      <c r="E20" s="14">
        <v>5268.1</v>
      </c>
      <c r="F20" s="14">
        <v>197.4</v>
      </c>
      <c r="G20" s="14">
        <f t="shared" si="1"/>
        <v>3.747081490480439</v>
      </c>
      <c r="H20" s="32">
        <v>4390.6000000000004</v>
      </c>
      <c r="I20" s="32">
        <v>302.5</v>
      </c>
      <c r="J20" s="32">
        <f t="shared" si="3"/>
        <v>6.8897189450189034</v>
      </c>
    </row>
    <row r="21" spans="1:10" ht="34.5" customHeight="1" x14ac:dyDescent="0.25">
      <c r="A21" s="18" t="s">
        <v>95</v>
      </c>
      <c r="B21" s="16">
        <v>10272.799999999999</v>
      </c>
      <c r="C21" s="16">
        <v>630.5</v>
      </c>
      <c r="D21" s="13">
        <f t="shared" si="0"/>
        <v>6.1375671676660701</v>
      </c>
      <c r="E21" s="14">
        <v>15567.5</v>
      </c>
      <c r="F21" s="14">
        <v>1458</v>
      </c>
      <c r="G21" s="14">
        <f t="shared" si="1"/>
        <v>9.3656656495904933</v>
      </c>
      <c r="H21" s="32">
        <v>27785.7</v>
      </c>
      <c r="I21" s="32">
        <v>4428.8999999999996</v>
      </c>
      <c r="J21" s="32">
        <f t="shared" si="3"/>
        <v>15.939494056295143</v>
      </c>
    </row>
    <row r="22" spans="1:10" x14ac:dyDescent="0.25">
      <c r="A22" s="18" t="s">
        <v>96</v>
      </c>
      <c r="B22" s="16">
        <v>55283.9</v>
      </c>
      <c r="C22" s="16">
        <v>0</v>
      </c>
      <c r="D22" s="13">
        <f t="shared" si="0"/>
        <v>0</v>
      </c>
      <c r="E22" s="14">
        <v>71811.199999999997</v>
      </c>
      <c r="F22" s="14">
        <v>0</v>
      </c>
      <c r="G22" s="14">
        <f t="shared" si="1"/>
        <v>0</v>
      </c>
      <c r="H22" s="32">
        <v>22383</v>
      </c>
      <c r="I22" s="32">
        <v>417.6</v>
      </c>
      <c r="J22" s="32">
        <f t="shared" si="3"/>
        <v>1.8657016485725775</v>
      </c>
    </row>
    <row r="23" spans="1:10" ht="30" x14ac:dyDescent="0.25">
      <c r="A23" s="18" t="s">
        <v>97</v>
      </c>
      <c r="B23" s="16">
        <v>164072.20000000001</v>
      </c>
      <c r="C23" s="16">
        <v>188.6</v>
      </c>
      <c r="D23" s="13">
        <f t="shared" si="0"/>
        <v>0.11494939423010112</v>
      </c>
      <c r="E23" s="14">
        <v>178491.9</v>
      </c>
      <c r="F23" s="14">
        <v>317.39999999999998</v>
      </c>
      <c r="G23" s="14">
        <f t="shared" si="1"/>
        <v>0.17782319533827584</v>
      </c>
      <c r="H23" s="32">
        <v>157315.5</v>
      </c>
      <c r="I23" s="32">
        <v>260.39999999999998</v>
      </c>
      <c r="J23" s="32">
        <f t="shared" si="3"/>
        <v>0.16552723666771549</v>
      </c>
    </row>
    <row r="24" spans="1:10" ht="60" x14ac:dyDescent="0.25">
      <c r="A24" s="18" t="s">
        <v>98</v>
      </c>
      <c r="B24" s="16">
        <v>87248.6</v>
      </c>
      <c r="C24" s="16">
        <v>0</v>
      </c>
      <c r="D24" s="13">
        <f t="shared" si="0"/>
        <v>0</v>
      </c>
      <c r="E24" s="14">
        <v>166854.70000000001</v>
      </c>
      <c r="F24" s="14">
        <v>11997</v>
      </c>
      <c r="G24" s="14">
        <f t="shared" si="1"/>
        <v>7.190088142557566</v>
      </c>
      <c r="H24" s="32">
        <v>175369.1</v>
      </c>
      <c r="I24" s="32">
        <v>15248.3</v>
      </c>
      <c r="J24" s="32">
        <f t="shared" si="3"/>
        <v>8.6949753405816637</v>
      </c>
    </row>
    <row r="25" spans="1:10" ht="45" x14ac:dyDescent="0.25">
      <c r="A25" s="18" t="s">
        <v>99</v>
      </c>
      <c r="B25" s="16">
        <v>3492.5</v>
      </c>
      <c r="C25" s="16">
        <v>0</v>
      </c>
      <c r="D25" s="13">
        <f t="shared" si="0"/>
        <v>0</v>
      </c>
      <c r="E25" s="14">
        <v>3492.5</v>
      </c>
      <c r="F25" s="14">
        <v>38</v>
      </c>
      <c r="G25" s="14">
        <f t="shared" si="1"/>
        <v>1.0880458124552612</v>
      </c>
      <c r="H25" s="32">
        <v>1992.5</v>
      </c>
      <c r="I25" s="32">
        <v>0</v>
      </c>
      <c r="J25" s="32">
        <f t="shared" si="3"/>
        <v>0</v>
      </c>
    </row>
    <row r="26" spans="1:10" ht="30" x14ac:dyDescent="0.25">
      <c r="A26" s="27" t="s">
        <v>100</v>
      </c>
      <c r="B26" s="26">
        <v>14027.2</v>
      </c>
      <c r="C26" s="26">
        <v>0</v>
      </c>
      <c r="D26" s="26">
        <f t="shared" si="0"/>
        <v>0</v>
      </c>
      <c r="E26" s="28">
        <v>24907.3</v>
      </c>
      <c r="F26" s="28">
        <v>1077.5</v>
      </c>
      <c r="G26" s="28">
        <f t="shared" si="1"/>
        <v>4.326040959879232</v>
      </c>
      <c r="H26" s="32">
        <v>16794.900000000001</v>
      </c>
      <c r="I26" s="32">
        <v>4501.8999999999996</v>
      </c>
      <c r="J26" s="32">
        <f t="shared" si="3"/>
        <v>26.805161090569158</v>
      </c>
    </row>
    <row r="27" spans="1:10" ht="30" x14ac:dyDescent="0.25">
      <c r="A27" s="18" t="s">
        <v>101</v>
      </c>
      <c r="B27" s="16">
        <v>4491763.5999999996</v>
      </c>
      <c r="C27" s="16">
        <v>903765.9</v>
      </c>
      <c r="D27" s="13">
        <f t="shared" si="0"/>
        <v>20.120513466024796</v>
      </c>
      <c r="E27" s="14">
        <v>4812268.3</v>
      </c>
      <c r="F27" s="14">
        <v>995280.1</v>
      </c>
      <c r="G27" s="14">
        <f t="shared" si="1"/>
        <v>20.682140686129241</v>
      </c>
      <c r="H27" s="32">
        <v>4652172.4000000004</v>
      </c>
      <c r="I27" s="32">
        <v>1020736.8</v>
      </c>
      <c r="J27" s="32">
        <f t="shared" si="3"/>
        <v>21.941078537846103</v>
      </c>
    </row>
    <row r="28" spans="1:10" ht="30" x14ac:dyDescent="0.25">
      <c r="A28" s="18" t="s">
        <v>44</v>
      </c>
      <c r="B28" s="16" t="s">
        <v>3</v>
      </c>
      <c r="C28" s="16" t="s">
        <v>3</v>
      </c>
      <c r="D28" s="13" t="s">
        <v>3</v>
      </c>
      <c r="E28" s="14">
        <v>35600</v>
      </c>
      <c r="F28" s="14">
        <v>0</v>
      </c>
      <c r="G28" s="14">
        <f t="shared" si="1"/>
        <v>0</v>
      </c>
      <c r="H28" s="32">
        <v>21000</v>
      </c>
      <c r="I28" s="32">
        <v>0</v>
      </c>
      <c r="J28" s="32">
        <f t="shared" si="3"/>
        <v>0</v>
      </c>
    </row>
    <row r="29" spans="1:10" s="1" customFormat="1" ht="28.5" x14ac:dyDescent="0.25">
      <c r="A29" s="17" t="s">
        <v>102</v>
      </c>
      <c r="B29" s="8">
        <f>SUM(B30:B33)</f>
        <v>35648.799999999996</v>
      </c>
      <c r="C29" s="8">
        <f>SUM(C30:C33)</f>
        <v>2235.6999999999998</v>
      </c>
      <c r="D29" s="8">
        <f t="shared" si="0"/>
        <v>6.2714593478602367</v>
      </c>
      <c r="E29" s="9">
        <f>SUM(E30:E33)</f>
        <v>38633.4</v>
      </c>
      <c r="F29" s="9">
        <f>SUM(F30:F33)</f>
        <v>5839.3</v>
      </c>
      <c r="G29" s="19">
        <f t="shared" si="1"/>
        <v>15.114641734871897</v>
      </c>
      <c r="H29" s="30">
        <f>SUM(H30:H33)</f>
        <v>40200.800000000003</v>
      </c>
      <c r="I29" s="30">
        <f>SUM(I30:I33)</f>
        <v>5402.1</v>
      </c>
      <c r="J29" s="30">
        <f>I29/H29*100</f>
        <v>13.437792282740643</v>
      </c>
    </row>
    <row r="30" spans="1:10" ht="30" x14ac:dyDescent="0.25">
      <c r="A30" s="18" t="s">
        <v>103</v>
      </c>
      <c r="B30" s="16">
        <v>5481</v>
      </c>
      <c r="C30" s="16">
        <v>0</v>
      </c>
      <c r="D30" s="13">
        <f t="shared" si="0"/>
        <v>0</v>
      </c>
      <c r="E30" s="14">
        <v>5755.1</v>
      </c>
      <c r="F30" s="14">
        <v>30</v>
      </c>
      <c r="G30" s="14">
        <f t="shared" si="1"/>
        <v>0.52127678059460303</v>
      </c>
      <c r="H30" s="32">
        <v>4625</v>
      </c>
      <c r="I30" s="32">
        <v>30</v>
      </c>
      <c r="J30" s="32">
        <f t="shared" ref="J30:J33" si="4">I30/H30*100</f>
        <v>0.64864864864864857</v>
      </c>
    </row>
    <row r="31" spans="1:10" ht="30" x14ac:dyDescent="0.25">
      <c r="A31" s="18" t="s">
        <v>104</v>
      </c>
      <c r="B31" s="16">
        <v>13380.1</v>
      </c>
      <c r="C31" s="16">
        <v>0</v>
      </c>
      <c r="D31" s="13">
        <f t="shared" si="0"/>
        <v>0</v>
      </c>
      <c r="E31" s="14">
        <v>13009.1</v>
      </c>
      <c r="F31" s="14">
        <v>2477.5</v>
      </c>
      <c r="G31" s="14">
        <f t="shared" si="1"/>
        <v>19.044361254813939</v>
      </c>
      <c r="H31" s="32">
        <v>15056.7</v>
      </c>
      <c r="I31" s="32">
        <v>1660</v>
      </c>
      <c r="J31" s="32">
        <f t="shared" si="4"/>
        <v>11.024992196165162</v>
      </c>
    </row>
    <row r="32" spans="1:10" ht="30" x14ac:dyDescent="0.25">
      <c r="A32" s="18" t="s">
        <v>105</v>
      </c>
      <c r="B32" s="16">
        <v>3585.8</v>
      </c>
      <c r="C32" s="16">
        <v>0</v>
      </c>
      <c r="D32" s="13">
        <f t="shared" si="0"/>
        <v>0</v>
      </c>
      <c r="E32" s="14">
        <v>3765</v>
      </c>
      <c r="F32" s="14">
        <v>55</v>
      </c>
      <c r="G32" s="14">
        <f t="shared" si="1"/>
        <v>1.4608233731739706</v>
      </c>
      <c r="H32" s="32">
        <v>3765</v>
      </c>
      <c r="I32" s="32">
        <v>0</v>
      </c>
      <c r="J32" s="32">
        <f t="shared" si="4"/>
        <v>0</v>
      </c>
    </row>
    <row r="33" spans="1:10" ht="30" x14ac:dyDescent="0.25">
      <c r="A33" s="18" t="s">
        <v>106</v>
      </c>
      <c r="B33" s="16">
        <v>13201.9</v>
      </c>
      <c r="C33" s="16">
        <v>2235.6999999999998</v>
      </c>
      <c r="D33" s="13">
        <f t="shared" si="0"/>
        <v>16.934683644020936</v>
      </c>
      <c r="E33" s="14">
        <v>16104.2</v>
      </c>
      <c r="F33" s="14">
        <v>3276.8</v>
      </c>
      <c r="G33" s="14">
        <f t="shared" si="1"/>
        <v>20.347486990971301</v>
      </c>
      <c r="H33" s="32">
        <v>16754.099999999999</v>
      </c>
      <c r="I33" s="32">
        <v>3712.1</v>
      </c>
      <c r="J33" s="32">
        <f t="shared" si="4"/>
        <v>22.156367695071655</v>
      </c>
    </row>
    <row r="34" spans="1:10" s="1" customFormat="1" ht="28.5" x14ac:dyDescent="0.25">
      <c r="A34" s="17" t="s">
        <v>107</v>
      </c>
      <c r="B34" s="8">
        <f>SUM(B35:B40)</f>
        <v>824303.79999999993</v>
      </c>
      <c r="C34" s="8">
        <f>SUM(C35:C40)</f>
        <v>121961.8</v>
      </c>
      <c r="D34" s="8">
        <f t="shared" si="0"/>
        <v>14.795734291167895</v>
      </c>
      <c r="E34" s="9">
        <f>SUM(E35:E40)</f>
        <v>872089.50000000012</v>
      </c>
      <c r="F34" s="9">
        <f>SUM(F35:F40)</f>
        <v>173453.40000000002</v>
      </c>
      <c r="G34" s="9">
        <f t="shared" si="1"/>
        <v>19.889403553190355</v>
      </c>
      <c r="H34" s="30">
        <f>SUM(H35:H40)</f>
        <v>931060.9</v>
      </c>
      <c r="I34" s="30">
        <f>SUM(I35:I40)</f>
        <v>219566.7</v>
      </c>
      <c r="J34" s="30">
        <f>I34/H34*100</f>
        <v>23.582420870643368</v>
      </c>
    </row>
    <row r="35" spans="1:10" ht="30" x14ac:dyDescent="0.25">
      <c r="A35" s="18" t="s">
        <v>108</v>
      </c>
      <c r="B35" s="16">
        <v>7827</v>
      </c>
      <c r="C35" s="16">
        <v>0</v>
      </c>
      <c r="D35" s="13">
        <f t="shared" si="0"/>
        <v>0</v>
      </c>
      <c r="E35" s="14">
        <v>9565</v>
      </c>
      <c r="F35" s="14">
        <v>100</v>
      </c>
      <c r="G35" s="14">
        <f t="shared" si="1"/>
        <v>1.0454783063251438</v>
      </c>
      <c r="H35" s="32">
        <v>4891</v>
      </c>
      <c r="I35" s="32">
        <v>450</v>
      </c>
      <c r="J35" s="35">
        <f t="shared" ref="J35:J40" si="5">I35/H35*100</f>
        <v>9.2005724800654267</v>
      </c>
    </row>
    <row r="36" spans="1:10" ht="30" x14ac:dyDescent="0.25">
      <c r="A36" s="18" t="s">
        <v>109</v>
      </c>
      <c r="B36" s="16">
        <v>9400</v>
      </c>
      <c r="C36" s="16">
        <v>0</v>
      </c>
      <c r="D36" s="13">
        <f t="shared" si="0"/>
        <v>0</v>
      </c>
      <c r="E36" s="14">
        <v>9990</v>
      </c>
      <c r="F36" s="14">
        <v>0</v>
      </c>
      <c r="G36" s="14">
        <f t="shared" si="1"/>
        <v>0</v>
      </c>
      <c r="H36" s="32">
        <v>8027.4</v>
      </c>
      <c r="I36" s="32">
        <v>850</v>
      </c>
      <c r="J36" s="35">
        <f t="shared" si="5"/>
        <v>10.58873358746294</v>
      </c>
    </row>
    <row r="37" spans="1:10" ht="45" x14ac:dyDescent="0.25">
      <c r="A37" s="18" t="s">
        <v>110</v>
      </c>
      <c r="B37" s="16">
        <v>4118.6000000000004</v>
      </c>
      <c r="C37" s="16">
        <v>0</v>
      </c>
      <c r="D37" s="13">
        <f t="shared" si="0"/>
        <v>0</v>
      </c>
      <c r="E37" s="14">
        <v>6237.3</v>
      </c>
      <c r="F37" s="14">
        <v>250.7</v>
      </c>
      <c r="G37" s="14">
        <f t="shared" si="1"/>
        <v>4.0193673544642712</v>
      </c>
      <c r="H37" s="32">
        <v>5067.1000000000004</v>
      </c>
      <c r="I37" s="32">
        <v>199</v>
      </c>
      <c r="J37" s="35">
        <f t="shared" si="5"/>
        <v>3.9272956918158313</v>
      </c>
    </row>
    <row r="38" spans="1:10" ht="30" x14ac:dyDescent="0.25">
      <c r="A38" s="18" t="s">
        <v>111</v>
      </c>
      <c r="B38" s="16">
        <v>15045</v>
      </c>
      <c r="C38" s="16">
        <v>0</v>
      </c>
      <c r="D38" s="13">
        <f t="shared" si="0"/>
        <v>0</v>
      </c>
      <c r="E38" s="14">
        <v>17939.599999999999</v>
      </c>
      <c r="F38" s="14">
        <v>832.5</v>
      </c>
      <c r="G38" s="14">
        <f t="shared" si="1"/>
        <v>4.6405716961359227</v>
      </c>
      <c r="H38" s="32">
        <v>38095.300000000003</v>
      </c>
      <c r="I38" s="32">
        <v>3800</v>
      </c>
      <c r="J38" s="35">
        <f t="shared" si="5"/>
        <v>9.9749837906513399</v>
      </c>
    </row>
    <row r="39" spans="1:10" ht="30" x14ac:dyDescent="0.25">
      <c r="A39" s="18" t="s">
        <v>112</v>
      </c>
      <c r="B39" s="16">
        <v>786509.2</v>
      </c>
      <c r="C39" s="16">
        <v>121961.8</v>
      </c>
      <c r="D39" s="13">
        <f t="shared" si="0"/>
        <v>15.506722616849238</v>
      </c>
      <c r="E39" s="14">
        <v>822818.3</v>
      </c>
      <c r="F39" s="14">
        <v>172270.2</v>
      </c>
      <c r="G39" s="14">
        <f t="shared" si="1"/>
        <v>20.936602892765023</v>
      </c>
      <c r="H39" s="32">
        <v>864742.5</v>
      </c>
      <c r="I39" s="32">
        <v>213187.7</v>
      </c>
      <c r="J39" s="35">
        <f t="shared" si="5"/>
        <v>24.653315871487756</v>
      </c>
    </row>
    <row r="40" spans="1:10" x14ac:dyDescent="0.25">
      <c r="A40" s="18" t="s">
        <v>113</v>
      </c>
      <c r="B40" s="16">
        <v>1404</v>
      </c>
      <c r="C40" s="16">
        <v>0</v>
      </c>
      <c r="D40" s="13">
        <f t="shared" si="0"/>
        <v>0</v>
      </c>
      <c r="E40" s="14">
        <v>5539.3</v>
      </c>
      <c r="F40" s="14">
        <v>0</v>
      </c>
      <c r="G40" s="14">
        <f t="shared" si="1"/>
        <v>0</v>
      </c>
      <c r="H40" s="32">
        <v>10237.6</v>
      </c>
      <c r="I40" s="32">
        <v>1080</v>
      </c>
      <c r="J40" s="35">
        <f t="shared" si="5"/>
        <v>10.549347503321091</v>
      </c>
    </row>
    <row r="41" spans="1:10" s="1" customFormat="1" ht="28.5" x14ac:dyDescent="0.25">
      <c r="A41" s="17" t="s">
        <v>114</v>
      </c>
      <c r="B41" s="8">
        <f>SUM(B42:B47)</f>
        <v>214279</v>
      </c>
      <c r="C41" s="8">
        <f>SUM(C42:C47)</f>
        <v>35011.4</v>
      </c>
      <c r="D41" s="8">
        <f t="shared" si="0"/>
        <v>16.339165293845877</v>
      </c>
      <c r="E41" s="9">
        <f>SUM(E42:E47)</f>
        <v>336239.7</v>
      </c>
      <c r="F41" s="9">
        <f>SUM(F42:F47)</f>
        <v>58877.4</v>
      </c>
      <c r="G41" s="19">
        <f t="shared" si="1"/>
        <v>17.51054381740169</v>
      </c>
      <c r="H41" s="17">
        <f>SUM(H42:H47)</f>
        <v>372332.2</v>
      </c>
      <c r="I41" s="17">
        <f>SUM(I42:I47)</f>
        <v>76033.600000000006</v>
      </c>
      <c r="J41" s="17">
        <f>I41/H41*100</f>
        <v>20.420903698363986</v>
      </c>
    </row>
    <row r="42" spans="1:10" ht="30" x14ac:dyDescent="0.25">
      <c r="A42" s="22" t="s">
        <v>115</v>
      </c>
      <c r="B42" s="21">
        <v>17623</v>
      </c>
      <c r="C42" s="21">
        <v>6060.7</v>
      </c>
      <c r="D42" s="23">
        <f t="shared" si="0"/>
        <v>34.390852862736196</v>
      </c>
      <c r="E42" s="14">
        <v>31097.5</v>
      </c>
      <c r="F42" s="14">
        <v>10069.700000000001</v>
      </c>
      <c r="G42" s="14">
        <f t="shared" si="1"/>
        <v>32.381059570705048</v>
      </c>
      <c r="H42" s="32">
        <v>17642.7</v>
      </c>
      <c r="I42" s="32">
        <v>2646.1</v>
      </c>
      <c r="J42" s="33">
        <f t="shared" ref="J42:J47" si="6">I42/H42*100</f>
        <v>14.998271239662861</v>
      </c>
    </row>
    <row r="43" spans="1:10" ht="30" x14ac:dyDescent="0.25">
      <c r="A43" s="22" t="s">
        <v>116</v>
      </c>
      <c r="B43" s="21">
        <v>26270</v>
      </c>
      <c r="C43" s="21">
        <v>0</v>
      </c>
      <c r="D43" s="23">
        <f t="shared" si="0"/>
        <v>0</v>
      </c>
      <c r="E43" s="14">
        <v>126207.9</v>
      </c>
      <c r="F43" s="14">
        <v>5947.2</v>
      </c>
      <c r="G43" s="14">
        <f t="shared" si="1"/>
        <v>4.7122248290320972</v>
      </c>
      <c r="H43" s="32">
        <v>106723.2</v>
      </c>
      <c r="I43" s="32">
        <v>23358.2</v>
      </c>
      <c r="J43" s="33">
        <f t="shared" si="6"/>
        <v>21.886712542352555</v>
      </c>
    </row>
    <row r="44" spans="1:10" ht="32.25" customHeight="1" x14ac:dyDescent="0.25">
      <c r="A44" s="22" t="s">
        <v>70</v>
      </c>
      <c r="B44" s="21">
        <v>9263</v>
      </c>
      <c r="C44" s="21">
        <v>0</v>
      </c>
      <c r="D44" s="23">
        <f t="shared" si="0"/>
        <v>0</v>
      </c>
      <c r="E44" s="14" t="s">
        <v>3</v>
      </c>
      <c r="F44" s="14" t="s">
        <v>3</v>
      </c>
      <c r="G44" s="14" t="s">
        <v>3</v>
      </c>
      <c r="H44" s="32">
        <v>99194.6</v>
      </c>
      <c r="I44" s="32">
        <v>15002.6</v>
      </c>
      <c r="J44" s="33">
        <f t="shared" si="6"/>
        <v>15.124412014363683</v>
      </c>
    </row>
    <row r="45" spans="1:10" ht="32.25" customHeight="1" x14ac:dyDescent="0.25">
      <c r="A45" s="22" t="s">
        <v>117</v>
      </c>
      <c r="B45" s="21">
        <v>24473</v>
      </c>
      <c r="C45" s="21">
        <v>7323</v>
      </c>
      <c r="D45" s="23">
        <f t="shared" si="0"/>
        <v>29.922772034486982</v>
      </c>
      <c r="E45" s="14">
        <v>36745.599999999999</v>
      </c>
      <c r="F45" s="14">
        <v>8930.6</v>
      </c>
      <c r="G45" s="14">
        <f t="shared" si="1"/>
        <v>24.303862231124274</v>
      </c>
      <c r="H45" s="32" t="s">
        <v>3</v>
      </c>
      <c r="I45" s="32" t="s">
        <v>3</v>
      </c>
      <c r="J45" s="33" t="s">
        <v>3</v>
      </c>
    </row>
    <row r="46" spans="1:10" ht="32.25" customHeight="1" x14ac:dyDescent="0.25">
      <c r="A46" s="22" t="s">
        <v>118</v>
      </c>
      <c r="B46" s="21">
        <v>685</v>
      </c>
      <c r="C46" s="21">
        <v>0</v>
      </c>
      <c r="D46" s="23">
        <f t="shared" si="0"/>
        <v>0</v>
      </c>
      <c r="E46" s="14">
        <v>1282</v>
      </c>
      <c r="F46" s="14">
        <v>18</v>
      </c>
      <c r="G46" s="14">
        <f t="shared" si="1"/>
        <v>1.40405616224649</v>
      </c>
      <c r="H46" s="32">
        <v>300</v>
      </c>
      <c r="I46" s="32">
        <v>7.5</v>
      </c>
      <c r="J46" s="33">
        <f t="shared" si="6"/>
        <v>2.5</v>
      </c>
    </row>
    <row r="47" spans="1:10" ht="32.25" customHeight="1" x14ac:dyDescent="0.25">
      <c r="A47" s="22" t="s">
        <v>119</v>
      </c>
      <c r="B47" s="21">
        <v>135965</v>
      </c>
      <c r="C47" s="21">
        <v>21627.7</v>
      </c>
      <c r="D47" s="23">
        <f t="shared" si="0"/>
        <v>15.906814253668225</v>
      </c>
      <c r="E47" s="14">
        <v>140906.70000000001</v>
      </c>
      <c r="F47" s="14">
        <v>33911.9</v>
      </c>
      <c r="G47" s="14">
        <f t="shared" si="1"/>
        <v>24.066918038673816</v>
      </c>
      <c r="H47" s="32">
        <v>148471.70000000001</v>
      </c>
      <c r="I47" s="32">
        <v>35019.199999999997</v>
      </c>
      <c r="J47" s="33">
        <f t="shared" si="6"/>
        <v>23.586447787692869</v>
      </c>
    </row>
    <row r="48" spans="1:10" s="1" customFormat="1" ht="57" x14ac:dyDescent="0.25">
      <c r="A48" s="17" t="s">
        <v>120</v>
      </c>
      <c r="B48" s="8">
        <f>SUM(B49:B51)</f>
        <v>17124.7</v>
      </c>
      <c r="C48" s="8">
        <f>SUM(C49:C51)</f>
        <v>272.7</v>
      </c>
      <c r="D48" s="8">
        <f t="shared" si="0"/>
        <v>1.5924366558246275</v>
      </c>
      <c r="E48" s="9">
        <f>SUM(E49:E51)</f>
        <v>18600.2</v>
      </c>
      <c r="F48" s="9">
        <f>SUM(F49:F51)</f>
        <v>148.19999999999999</v>
      </c>
      <c r="G48" s="9">
        <f t="shared" si="1"/>
        <v>0.7967656261760625</v>
      </c>
      <c r="H48" s="30">
        <f>SUM(H49:H51)</f>
        <v>13084.6</v>
      </c>
      <c r="I48" s="30">
        <f>SUM(I49:I51)</f>
        <v>83.1</v>
      </c>
      <c r="J48" s="30">
        <f>I48/H48*100</f>
        <v>0.63509774849823453</v>
      </c>
    </row>
    <row r="49" spans="1:10" ht="45" x14ac:dyDescent="0.25">
      <c r="A49" s="18" t="s">
        <v>121</v>
      </c>
      <c r="B49" s="16">
        <v>12483.5</v>
      </c>
      <c r="C49" s="16">
        <v>241.7</v>
      </c>
      <c r="D49" s="13">
        <f t="shared" si="0"/>
        <v>1.9361557255577362</v>
      </c>
      <c r="E49" s="14">
        <v>11529.4</v>
      </c>
      <c r="F49" s="14">
        <v>17.7</v>
      </c>
      <c r="G49" s="14">
        <f t="shared" si="1"/>
        <v>0.15352056481690288</v>
      </c>
      <c r="H49" s="32">
        <v>11225.9</v>
      </c>
      <c r="I49" s="32">
        <v>28.1</v>
      </c>
      <c r="J49" s="33">
        <f t="shared" ref="J49:J51" si="7">I49/H49*100</f>
        <v>0.25031400600397297</v>
      </c>
    </row>
    <row r="50" spans="1:10" ht="30" x14ac:dyDescent="0.25">
      <c r="A50" s="18" t="s">
        <v>122</v>
      </c>
      <c r="B50" s="16">
        <v>570</v>
      </c>
      <c r="C50" s="16">
        <v>31</v>
      </c>
      <c r="D50" s="13">
        <f t="shared" si="0"/>
        <v>5.4385964912280702</v>
      </c>
      <c r="E50" s="14">
        <v>570</v>
      </c>
      <c r="F50" s="14">
        <v>34</v>
      </c>
      <c r="G50" s="14">
        <f t="shared" si="1"/>
        <v>5.9649122807017543</v>
      </c>
      <c r="H50" s="32">
        <v>0</v>
      </c>
      <c r="I50" s="32">
        <v>0</v>
      </c>
      <c r="J50" s="33">
        <v>0</v>
      </c>
    </row>
    <row r="51" spans="1:10" ht="55.5" customHeight="1" x14ac:dyDescent="0.25">
      <c r="A51" s="18" t="s">
        <v>123</v>
      </c>
      <c r="B51" s="16">
        <v>4071.2</v>
      </c>
      <c r="C51" s="16">
        <v>0</v>
      </c>
      <c r="D51" s="13">
        <f t="shared" si="0"/>
        <v>0</v>
      </c>
      <c r="E51" s="14">
        <v>6500.8</v>
      </c>
      <c r="F51" s="14">
        <v>96.5</v>
      </c>
      <c r="G51" s="14">
        <f t="shared" si="1"/>
        <v>1.4844326852079743</v>
      </c>
      <c r="H51" s="32">
        <v>1858.7</v>
      </c>
      <c r="I51" s="32">
        <v>55</v>
      </c>
      <c r="J51" s="33">
        <f t="shared" si="7"/>
        <v>2.9590574057136707</v>
      </c>
    </row>
    <row r="52" spans="1:10" s="1" customFormat="1" ht="42.75" x14ac:dyDescent="0.25">
      <c r="A52" s="17" t="s">
        <v>124</v>
      </c>
      <c r="B52" s="8">
        <f>SUM(B53:B57)</f>
        <v>777307.1</v>
      </c>
      <c r="C52" s="8">
        <f>SUM(C53:C57)</f>
        <v>138458.6</v>
      </c>
      <c r="D52" s="8">
        <f t="shared" si="0"/>
        <v>17.812599421772941</v>
      </c>
      <c r="E52" s="9">
        <f>SUM(E53:E59)</f>
        <v>805744.29999999993</v>
      </c>
      <c r="F52" s="9">
        <f>SUM(F53:F59)</f>
        <v>122369.4</v>
      </c>
      <c r="G52" s="9">
        <f t="shared" si="1"/>
        <v>15.187125742000285</v>
      </c>
      <c r="H52" s="30">
        <f>SUM(H53:H59)</f>
        <v>761759.9</v>
      </c>
      <c r="I52" s="30">
        <f>SUM(I53:I59)</f>
        <v>144219</v>
      </c>
      <c r="J52" s="30">
        <f>I52/H52*100</f>
        <v>18.93234338011229</v>
      </c>
    </row>
    <row r="53" spans="1:10" ht="60" x14ac:dyDescent="0.25">
      <c r="A53" s="18" t="s">
        <v>125</v>
      </c>
      <c r="B53" s="16">
        <v>38765.4</v>
      </c>
      <c r="C53" s="16">
        <v>23795.8</v>
      </c>
      <c r="D53" s="13">
        <f t="shared" si="0"/>
        <v>61.384120891310289</v>
      </c>
      <c r="E53" s="14">
        <v>16831</v>
      </c>
      <c r="F53" s="14">
        <v>4758.1000000000004</v>
      </c>
      <c r="G53" s="14">
        <f t="shared" si="1"/>
        <v>28.269859188402357</v>
      </c>
      <c r="H53" s="32">
        <v>24382.1</v>
      </c>
      <c r="I53" s="32">
        <v>5642</v>
      </c>
      <c r="J53" s="33">
        <f t="shared" ref="J53:J58" si="8">I53/H53*100</f>
        <v>23.139926421432115</v>
      </c>
    </row>
    <row r="54" spans="1:10" ht="30" x14ac:dyDescent="0.25">
      <c r="A54" s="18" t="s">
        <v>126</v>
      </c>
      <c r="B54" s="16">
        <v>61844.7</v>
      </c>
      <c r="C54" s="16">
        <v>148.4</v>
      </c>
      <c r="D54" s="13">
        <f t="shared" si="0"/>
        <v>0.23995588951033803</v>
      </c>
      <c r="E54" s="14">
        <v>59171.5</v>
      </c>
      <c r="F54" s="14">
        <v>364.6</v>
      </c>
      <c r="G54" s="14">
        <f t="shared" si="1"/>
        <v>0.61617501668877761</v>
      </c>
      <c r="H54" s="32">
        <v>29319.7</v>
      </c>
      <c r="I54" s="32">
        <v>1760.6</v>
      </c>
      <c r="J54" s="33">
        <f t="shared" si="8"/>
        <v>6.0048363387074213</v>
      </c>
    </row>
    <row r="55" spans="1:10" ht="60" x14ac:dyDescent="0.25">
      <c r="A55" s="18" t="s">
        <v>127</v>
      </c>
      <c r="B55" s="16">
        <v>11326.9</v>
      </c>
      <c r="C55" s="16">
        <v>0</v>
      </c>
      <c r="D55" s="13">
        <f t="shared" si="0"/>
        <v>0</v>
      </c>
      <c r="E55" s="14">
        <v>8078</v>
      </c>
      <c r="F55" s="14">
        <v>0</v>
      </c>
      <c r="G55" s="14">
        <f t="shared" si="1"/>
        <v>0</v>
      </c>
      <c r="H55" s="32">
        <v>100</v>
      </c>
      <c r="I55" s="32">
        <v>0</v>
      </c>
      <c r="J55" s="33">
        <f t="shared" si="8"/>
        <v>0</v>
      </c>
    </row>
    <row r="56" spans="1:10" ht="45" x14ac:dyDescent="0.25">
      <c r="A56" s="18" t="s">
        <v>128</v>
      </c>
      <c r="B56" s="16">
        <v>2000</v>
      </c>
      <c r="C56" s="16">
        <v>0</v>
      </c>
      <c r="D56" s="13" t="s">
        <v>3</v>
      </c>
      <c r="E56" s="14">
        <v>25000</v>
      </c>
      <c r="F56" s="14">
        <v>470</v>
      </c>
      <c r="G56" s="14">
        <f t="shared" si="1"/>
        <v>1.8800000000000001</v>
      </c>
      <c r="H56" s="32" t="s">
        <v>3</v>
      </c>
      <c r="I56" s="32" t="s">
        <v>3</v>
      </c>
      <c r="J56" s="33" t="s">
        <v>3</v>
      </c>
    </row>
    <row r="57" spans="1:10" ht="30" x14ac:dyDescent="0.25">
      <c r="A57" s="18" t="s">
        <v>129</v>
      </c>
      <c r="B57" s="16">
        <v>663370.1</v>
      </c>
      <c r="C57" s="16">
        <v>114514.4</v>
      </c>
      <c r="D57" s="13"/>
      <c r="E57" s="14">
        <v>655973.1</v>
      </c>
      <c r="F57" s="14">
        <v>116714.2</v>
      </c>
      <c r="G57" s="14">
        <f t="shared" si="1"/>
        <v>17.792528382642519</v>
      </c>
      <c r="H57" s="32">
        <v>670344.1</v>
      </c>
      <c r="I57" s="32">
        <v>119344</v>
      </c>
      <c r="J57" s="33">
        <f t="shared" si="8"/>
        <v>17.803393809239164</v>
      </c>
    </row>
    <row r="58" spans="1:10" ht="45" x14ac:dyDescent="0.25">
      <c r="A58" s="18" t="s">
        <v>71</v>
      </c>
      <c r="B58" s="16"/>
      <c r="C58" s="16"/>
      <c r="D58" s="13"/>
      <c r="E58" s="14" t="s">
        <v>3</v>
      </c>
      <c r="F58" s="14" t="s">
        <v>3</v>
      </c>
      <c r="G58" s="14" t="s">
        <v>3</v>
      </c>
      <c r="H58" s="32">
        <v>37614</v>
      </c>
      <c r="I58" s="32">
        <v>17472.400000000001</v>
      </c>
      <c r="J58" s="33">
        <f t="shared" si="8"/>
        <v>46.451853033444998</v>
      </c>
    </row>
    <row r="59" spans="1:10" ht="45" x14ac:dyDescent="0.25">
      <c r="A59" s="18" t="s">
        <v>45</v>
      </c>
      <c r="B59" s="16" t="s">
        <v>3</v>
      </c>
      <c r="C59" s="16" t="s">
        <v>3</v>
      </c>
      <c r="D59" s="13" t="s">
        <v>3</v>
      </c>
      <c r="E59" s="14">
        <v>40690.699999999997</v>
      </c>
      <c r="F59" s="14">
        <v>62.5</v>
      </c>
      <c r="G59" s="14">
        <f t="shared" si="1"/>
        <v>0.15359775083741495</v>
      </c>
      <c r="H59" s="32" t="s">
        <v>3</v>
      </c>
      <c r="I59" s="32" t="s">
        <v>3</v>
      </c>
      <c r="J59" s="32" t="s">
        <v>3</v>
      </c>
    </row>
    <row r="60" spans="1:10" s="1" customFormat="1" ht="28.5" x14ac:dyDescent="0.25">
      <c r="A60" s="17" t="s">
        <v>130</v>
      </c>
      <c r="B60" s="8">
        <f>SUM(B61:B64)</f>
        <v>131668.20000000001</v>
      </c>
      <c r="C60" s="8">
        <f>SUM(C61:C64)</f>
        <v>11894.2</v>
      </c>
      <c r="D60" s="8">
        <f t="shared" si="0"/>
        <v>9.0334644204143437</v>
      </c>
      <c r="E60" s="9">
        <f>SUM(E61:E64)</f>
        <v>116368.79999999999</v>
      </c>
      <c r="F60" s="9">
        <f>SUM(F61:F64)</f>
        <v>35224.9</v>
      </c>
      <c r="G60" s="9">
        <f t="shared" si="1"/>
        <v>30.270055203800332</v>
      </c>
      <c r="H60" s="30">
        <f>SUM(H61:H64)</f>
        <v>176835.20000000001</v>
      </c>
      <c r="I60" s="30">
        <f>SUM(I61:I64)</f>
        <v>18619.5</v>
      </c>
      <c r="J60" s="30">
        <f>I60/H60*100</f>
        <v>10.529295072474259</v>
      </c>
    </row>
    <row r="61" spans="1:10" ht="30" x14ac:dyDescent="0.25">
      <c r="A61" s="18" t="s">
        <v>131</v>
      </c>
      <c r="B61" s="16">
        <v>11503.9</v>
      </c>
      <c r="C61" s="16">
        <v>783.1</v>
      </c>
      <c r="D61" s="13">
        <f t="shared" si="0"/>
        <v>6.8072566694773089</v>
      </c>
      <c r="E61" s="14">
        <v>5081.1000000000004</v>
      </c>
      <c r="F61" s="14">
        <v>0</v>
      </c>
      <c r="G61" s="14">
        <f t="shared" si="1"/>
        <v>0</v>
      </c>
      <c r="H61" s="32">
        <v>3215</v>
      </c>
      <c r="I61" s="32">
        <v>0</v>
      </c>
      <c r="J61" s="32">
        <f>I61/H61*100</f>
        <v>0</v>
      </c>
    </row>
    <row r="62" spans="1:10" ht="30" x14ac:dyDescent="0.25">
      <c r="A62" s="18" t="s">
        <v>132</v>
      </c>
      <c r="B62" s="16">
        <v>20320.599999999999</v>
      </c>
      <c r="C62" s="16">
        <v>2417.6</v>
      </c>
      <c r="D62" s="13">
        <f t="shared" si="0"/>
        <v>11.897286497445942</v>
      </c>
      <c r="E62" s="14">
        <v>10315.4</v>
      </c>
      <c r="F62" s="14">
        <v>0</v>
      </c>
      <c r="G62" s="14">
        <f t="shared" si="1"/>
        <v>0</v>
      </c>
      <c r="H62" s="32">
        <v>8126.5</v>
      </c>
      <c r="I62" s="32">
        <v>0</v>
      </c>
      <c r="J62" s="32">
        <f t="shared" ref="J62:J64" si="9">I62/H62*100</f>
        <v>0</v>
      </c>
    </row>
    <row r="63" spans="1:10" ht="30" x14ac:dyDescent="0.25">
      <c r="A63" s="18" t="s">
        <v>133</v>
      </c>
      <c r="B63" s="16">
        <v>33437.300000000003</v>
      </c>
      <c r="C63" s="16">
        <v>0</v>
      </c>
      <c r="D63" s="13">
        <f t="shared" si="0"/>
        <v>0</v>
      </c>
      <c r="E63" s="14">
        <v>34394.6</v>
      </c>
      <c r="F63" s="14">
        <v>20372.400000000001</v>
      </c>
      <c r="G63" s="14">
        <f t="shared" si="1"/>
        <v>59.231390974164555</v>
      </c>
      <c r="H63" s="32">
        <v>105307.7</v>
      </c>
      <c r="I63" s="32">
        <v>9298.7000000000007</v>
      </c>
      <c r="J63" s="32">
        <f t="shared" si="9"/>
        <v>8.8300285734091624</v>
      </c>
    </row>
    <row r="64" spans="1:10" ht="60" x14ac:dyDescent="0.25">
      <c r="A64" s="18" t="s">
        <v>6</v>
      </c>
      <c r="B64" s="16">
        <v>66406.399999999994</v>
      </c>
      <c r="C64" s="16">
        <v>8693.5</v>
      </c>
      <c r="D64" s="13">
        <f t="shared" si="0"/>
        <v>13.091358664225137</v>
      </c>
      <c r="E64" s="14">
        <v>66577.7</v>
      </c>
      <c r="F64" s="14">
        <v>14852.5</v>
      </c>
      <c r="G64" s="14">
        <f t="shared" si="1"/>
        <v>22.308520720902045</v>
      </c>
      <c r="H64" s="32">
        <v>60186</v>
      </c>
      <c r="I64" s="32">
        <v>9320.7999999999993</v>
      </c>
      <c r="J64" s="32">
        <f t="shared" si="9"/>
        <v>15.486658026783637</v>
      </c>
    </row>
    <row r="65" spans="1:10" s="3" customFormat="1" ht="28.5" x14ac:dyDescent="0.25">
      <c r="A65" s="17" t="s">
        <v>134</v>
      </c>
      <c r="B65" s="8">
        <f>SUM(B66:B66)</f>
        <v>14039</v>
      </c>
      <c r="C65" s="8">
        <f>SUM(C66:C66)</f>
        <v>745</v>
      </c>
      <c r="D65" s="8">
        <f t="shared" si="0"/>
        <v>5.306645772490918</v>
      </c>
      <c r="E65" s="9">
        <f>E66</f>
        <v>11192</v>
      </c>
      <c r="F65" s="9">
        <f>F66</f>
        <v>459.5</v>
      </c>
      <c r="G65" s="9">
        <f t="shared" si="1"/>
        <v>4.1056111508220159</v>
      </c>
      <c r="H65" s="30">
        <f>H66</f>
        <v>76265.3</v>
      </c>
      <c r="I65" s="30">
        <f>I66</f>
        <v>168.3</v>
      </c>
      <c r="J65" s="30">
        <f>I65/H65*100</f>
        <v>0.22067703136288719</v>
      </c>
    </row>
    <row r="66" spans="1:10" ht="30" x14ac:dyDescent="0.25">
      <c r="A66" s="18" t="s">
        <v>134</v>
      </c>
      <c r="B66" s="16">
        <v>14039</v>
      </c>
      <c r="C66" s="16">
        <v>745</v>
      </c>
      <c r="D66" s="13">
        <f t="shared" si="0"/>
        <v>5.306645772490918</v>
      </c>
      <c r="E66" s="14">
        <v>11192</v>
      </c>
      <c r="F66" s="14">
        <v>459.5</v>
      </c>
      <c r="G66" s="14">
        <f t="shared" si="1"/>
        <v>4.1056111508220159</v>
      </c>
      <c r="H66" s="32">
        <v>76265.3</v>
      </c>
      <c r="I66" s="32">
        <v>168.3</v>
      </c>
      <c r="J66" s="35">
        <f>I66/H66*100</f>
        <v>0.22067703136288719</v>
      </c>
    </row>
    <row r="67" spans="1:10" s="3" customFormat="1" ht="28.5" x14ac:dyDescent="0.25">
      <c r="A67" s="17" t="s">
        <v>135</v>
      </c>
      <c r="B67" s="8">
        <f>SUM(B68:B69)</f>
        <v>162803.4</v>
      </c>
      <c r="C67" s="8">
        <f>SUM(C68:C69)</f>
        <v>24728.6</v>
      </c>
      <c r="D67" s="8">
        <f t="shared" si="0"/>
        <v>15.189240519546891</v>
      </c>
      <c r="E67" s="9">
        <f>SUM(E68:E69)</f>
        <v>262517.8</v>
      </c>
      <c r="F67" s="9">
        <f>SUM(F68:F69)</f>
        <v>53876.9</v>
      </c>
      <c r="G67" s="9">
        <f t="shared" si="1"/>
        <v>20.523141668869695</v>
      </c>
      <c r="H67" s="30">
        <f>SUM(H68:H69)</f>
        <v>262609.5</v>
      </c>
      <c r="I67" s="30">
        <f>SUM(I68:I69)</f>
        <v>44984.2</v>
      </c>
      <c r="J67" s="30">
        <f>I67/H67*100</f>
        <v>17.129692566338992</v>
      </c>
    </row>
    <row r="68" spans="1:10" ht="30" x14ac:dyDescent="0.25">
      <c r="A68" s="18" t="s">
        <v>136</v>
      </c>
      <c r="B68" s="16">
        <v>153483.6</v>
      </c>
      <c r="C68" s="16">
        <v>19741.5</v>
      </c>
      <c r="D68" s="13">
        <f t="shared" si="0"/>
        <v>12.862286263809292</v>
      </c>
      <c r="E68" s="14">
        <v>249122</v>
      </c>
      <c r="F68" s="14">
        <v>47431.5</v>
      </c>
      <c r="G68" s="14">
        <f t="shared" si="1"/>
        <v>19.039466606722812</v>
      </c>
      <c r="H68" s="32">
        <v>247061.4</v>
      </c>
      <c r="I68" s="32">
        <v>40978.1</v>
      </c>
      <c r="J68" s="35">
        <f t="shared" ref="J68:J69" si="10">I68/H68*100</f>
        <v>16.586200839143629</v>
      </c>
    </row>
    <row r="69" spans="1:10" ht="45" x14ac:dyDescent="0.25">
      <c r="A69" s="18" t="s">
        <v>137</v>
      </c>
      <c r="B69" s="16">
        <v>9319.7999999999993</v>
      </c>
      <c r="C69" s="16">
        <v>4987.1000000000004</v>
      </c>
      <c r="D69" s="13">
        <f t="shared" si="0"/>
        <v>53.510804952895995</v>
      </c>
      <c r="E69" s="14">
        <v>13395.8</v>
      </c>
      <c r="F69" s="14">
        <v>6445.4</v>
      </c>
      <c r="G69" s="14">
        <f t="shared" ref="G69:G130" si="11">F69/E69*100</f>
        <v>48.115080846235387</v>
      </c>
      <c r="H69" s="32">
        <v>15548.1</v>
      </c>
      <c r="I69" s="32">
        <v>4006.1</v>
      </c>
      <c r="J69" s="35">
        <f t="shared" si="10"/>
        <v>25.765849203439643</v>
      </c>
    </row>
    <row r="70" spans="1:10" s="3" customFormat="1" ht="28.5" x14ac:dyDescent="0.25">
      <c r="A70" s="17" t="s">
        <v>138</v>
      </c>
      <c r="B70" s="8">
        <f>SUM(B71:B71)</f>
        <v>521.70000000000005</v>
      </c>
      <c r="C70" s="8">
        <f>SUM(C71:C71)</f>
        <v>0</v>
      </c>
      <c r="D70" s="8">
        <f t="shared" si="0"/>
        <v>0</v>
      </c>
      <c r="E70" s="9">
        <f>E71</f>
        <v>601.9</v>
      </c>
      <c r="F70" s="9">
        <f>F71</f>
        <v>27.2</v>
      </c>
      <c r="G70" s="9">
        <f t="shared" si="11"/>
        <v>4.5190230935371325</v>
      </c>
      <c r="H70" s="30">
        <f>H71</f>
        <v>593.9</v>
      </c>
      <c r="I70" s="30">
        <f>I71</f>
        <v>0</v>
      </c>
      <c r="J70" s="30">
        <f>I70/H70*100</f>
        <v>0</v>
      </c>
    </row>
    <row r="71" spans="1:10" ht="30" x14ac:dyDescent="0.25">
      <c r="A71" s="18" t="s">
        <v>7</v>
      </c>
      <c r="B71" s="16">
        <v>521.70000000000005</v>
      </c>
      <c r="C71" s="16">
        <v>0</v>
      </c>
      <c r="D71" s="13">
        <f t="shared" si="0"/>
        <v>0</v>
      </c>
      <c r="E71" s="14">
        <v>601.9</v>
      </c>
      <c r="F71" s="14">
        <v>27.2</v>
      </c>
      <c r="G71" s="14">
        <f t="shared" si="11"/>
        <v>4.5190230935371325</v>
      </c>
      <c r="H71" s="32">
        <v>593.9</v>
      </c>
      <c r="I71" s="32">
        <v>0</v>
      </c>
      <c r="J71" s="35">
        <f>I71/H71*100</f>
        <v>0</v>
      </c>
    </row>
    <row r="72" spans="1:10" s="1" customFormat="1" ht="28.5" x14ac:dyDescent="0.25">
      <c r="A72" s="17" t="s">
        <v>139</v>
      </c>
      <c r="B72" s="8">
        <f>SUM(B73:B75)</f>
        <v>30313.199999999997</v>
      </c>
      <c r="C72" s="8">
        <f>SUM(C73:C75)</f>
        <v>621</v>
      </c>
      <c r="D72" s="8">
        <f t="shared" si="0"/>
        <v>2.0486124856498162</v>
      </c>
      <c r="E72" s="9">
        <f>SUM(E73:E77)</f>
        <v>2966371.8</v>
      </c>
      <c r="F72" s="9">
        <f>SUM(F73:F77)</f>
        <v>648615.9</v>
      </c>
      <c r="G72" s="9">
        <f t="shared" si="11"/>
        <v>21.865630599643648</v>
      </c>
      <c r="H72" s="30">
        <f>SUM(H73:H77)</f>
        <v>3112075.8</v>
      </c>
      <c r="I72" s="30">
        <f>SUM(I73:I77)</f>
        <v>733263</v>
      </c>
      <c r="J72" s="30">
        <f>I72/H72*100</f>
        <v>23.561861828686823</v>
      </c>
    </row>
    <row r="73" spans="1:10" ht="30" x14ac:dyDescent="0.25">
      <c r="A73" s="11" t="s">
        <v>140</v>
      </c>
      <c r="B73" s="12">
        <v>13994.4</v>
      </c>
      <c r="C73" s="12">
        <v>621</v>
      </c>
      <c r="D73" s="13">
        <f t="shared" si="0"/>
        <v>4.4374892814268572</v>
      </c>
      <c r="E73" s="20">
        <v>13943.2</v>
      </c>
      <c r="F73" s="20">
        <v>381.7</v>
      </c>
      <c r="G73" s="15">
        <f t="shared" si="11"/>
        <v>2.7375351425784609</v>
      </c>
      <c r="H73" s="32">
        <v>13977.2</v>
      </c>
      <c r="I73" s="32">
        <v>669.8</v>
      </c>
      <c r="J73" s="33">
        <f t="shared" ref="J73:J87" si="12">I73/H73*100</f>
        <v>4.7920899751023089</v>
      </c>
    </row>
    <row r="74" spans="1:10" ht="45" x14ac:dyDescent="0.25">
      <c r="A74" s="11" t="s">
        <v>141</v>
      </c>
      <c r="B74" s="12">
        <v>14170.2</v>
      </c>
      <c r="C74" s="12">
        <v>0</v>
      </c>
      <c r="D74" s="13">
        <f t="shared" si="0"/>
        <v>0</v>
      </c>
      <c r="E74" s="20">
        <v>11817.2</v>
      </c>
      <c r="F74" s="20">
        <v>0</v>
      </c>
      <c r="G74" s="15">
        <f t="shared" si="11"/>
        <v>0</v>
      </c>
      <c r="H74" s="32">
        <v>15409.4</v>
      </c>
      <c r="I74" s="32">
        <v>0</v>
      </c>
      <c r="J74" s="33">
        <f t="shared" si="12"/>
        <v>0</v>
      </c>
    </row>
    <row r="75" spans="1:10" ht="45" x14ac:dyDescent="0.25">
      <c r="A75" s="11" t="s">
        <v>142</v>
      </c>
      <c r="B75" s="12">
        <v>2148.6</v>
      </c>
      <c r="C75" s="12">
        <v>0</v>
      </c>
      <c r="D75" s="13">
        <f t="shared" si="0"/>
        <v>0</v>
      </c>
      <c r="E75" s="20">
        <v>2164.8000000000002</v>
      </c>
      <c r="F75" s="20">
        <v>0</v>
      </c>
      <c r="G75" s="15">
        <f t="shared" si="11"/>
        <v>0</v>
      </c>
      <c r="H75" s="32">
        <v>1164.8</v>
      </c>
      <c r="I75" s="32">
        <v>0</v>
      </c>
      <c r="J75" s="33">
        <f t="shared" si="12"/>
        <v>0</v>
      </c>
    </row>
    <row r="76" spans="1:10" ht="33.75" customHeight="1" x14ac:dyDescent="0.25">
      <c r="A76" s="11" t="s">
        <v>143</v>
      </c>
      <c r="B76" s="12" t="s">
        <v>3</v>
      </c>
      <c r="C76" s="12" t="s">
        <v>3</v>
      </c>
      <c r="D76" s="12" t="s">
        <v>3</v>
      </c>
      <c r="E76" s="20">
        <v>1759445.3</v>
      </c>
      <c r="F76" s="20">
        <v>405522</v>
      </c>
      <c r="G76" s="15">
        <f>F76/E76*100</f>
        <v>23.048286866320879</v>
      </c>
      <c r="H76" s="32">
        <v>1934215.2</v>
      </c>
      <c r="I76" s="32">
        <v>510122.8</v>
      </c>
      <c r="J76" s="33">
        <f t="shared" si="12"/>
        <v>26.37363205500608</v>
      </c>
    </row>
    <row r="77" spans="1:10" ht="35.25" customHeight="1" x14ac:dyDescent="0.25">
      <c r="A77" s="11" t="s">
        <v>144</v>
      </c>
      <c r="B77" s="12" t="s">
        <v>3</v>
      </c>
      <c r="C77" s="12" t="s">
        <v>3</v>
      </c>
      <c r="D77" s="12" t="s">
        <v>3</v>
      </c>
      <c r="E77" s="20">
        <v>1179001.3</v>
      </c>
      <c r="F77" s="20">
        <v>242712.2</v>
      </c>
      <c r="G77" s="15">
        <f>F77/E77*100</f>
        <v>20.586253806505557</v>
      </c>
      <c r="H77" s="32">
        <v>1147309.2</v>
      </c>
      <c r="I77" s="32">
        <v>222470.39999999999</v>
      </c>
      <c r="J77" s="33">
        <f t="shared" si="12"/>
        <v>19.390622859121152</v>
      </c>
    </row>
    <row r="78" spans="1:10" s="1" customFormat="1" ht="42.75" x14ac:dyDescent="0.25">
      <c r="A78" s="17" t="s">
        <v>145</v>
      </c>
      <c r="B78" s="8">
        <f>SUM(B79:B85)</f>
        <v>183687</v>
      </c>
      <c r="C78" s="8">
        <f>SUM(C79:C85)</f>
        <v>2583.8000000000002</v>
      </c>
      <c r="D78" s="8">
        <f t="shared" si="0"/>
        <v>1.4066319336697755</v>
      </c>
      <c r="E78" s="9">
        <f>SUM(E79:E87)</f>
        <v>2564451.7999999998</v>
      </c>
      <c r="F78" s="9">
        <f>SUM(F79:F87)</f>
        <v>1542345</v>
      </c>
      <c r="G78" s="9">
        <f t="shared" si="11"/>
        <v>60.143263367242859</v>
      </c>
      <c r="H78" s="30">
        <f>SUM(H79:H87)</f>
        <v>2578398.6999999997</v>
      </c>
      <c r="I78" s="30">
        <f>SUM(I79:I87)</f>
        <v>1543351.8</v>
      </c>
      <c r="J78" s="30">
        <f t="shared" si="12"/>
        <v>59.856987982502488</v>
      </c>
    </row>
    <row r="79" spans="1:10" ht="45" x14ac:dyDescent="0.25">
      <c r="A79" s="18" t="s">
        <v>146</v>
      </c>
      <c r="B79" s="16">
        <v>65000</v>
      </c>
      <c r="C79" s="16">
        <v>0</v>
      </c>
      <c r="D79" s="13">
        <f t="shared" ref="D79:D179" si="13">C79/B79*100</f>
        <v>0</v>
      </c>
      <c r="E79" s="14">
        <v>37311.699999999997</v>
      </c>
      <c r="F79" s="14">
        <v>0</v>
      </c>
      <c r="G79" s="14">
        <f t="shared" si="11"/>
        <v>0</v>
      </c>
      <c r="H79" s="32" t="s">
        <v>3</v>
      </c>
      <c r="I79" s="32" t="s">
        <v>3</v>
      </c>
      <c r="J79" s="33" t="s">
        <v>3</v>
      </c>
    </row>
    <row r="80" spans="1:10" ht="30" x14ac:dyDescent="0.25">
      <c r="A80" s="18" t="s">
        <v>147</v>
      </c>
      <c r="B80" s="16">
        <v>32000</v>
      </c>
      <c r="C80" s="16">
        <v>0</v>
      </c>
      <c r="D80" s="13">
        <f t="shared" si="13"/>
        <v>0</v>
      </c>
      <c r="E80" s="14">
        <v>34000</v>
      </c>
      <c r="F80" s="14">
        <v>0</v>
      </c>
      <c r="G80" s="14">
        <f t="shared" si="11"/>
        <v>0</v>
      </c>
      <c r="H80" s="32">
        <v>80458.8</v>
      </c>
      <c r="I80" s="32">
        <v>0</v>
      </c>
      <c r="J80" s="32">
        <f t="shared" si="12"/>
        <v>0</v>
      </c>
    </row>
    <row r="81" spans="1:10" ht="30" x14ac:dyDescent="0.25">
      <c r="A81" s="18" t="s">
        <v>148</v>
      </c>
      <c r="B81" s="16">
        <v>8000</v>
      </c>
      <c r="C81" s="16">
        <v>0</v>
      </c>
      <c r="D81" s="13">
        <f t="shared" si="13"/>
        <v>0</v>
      </c>
      <c r="E81" s="14">
        <v>9000</v>
      </c>
      <c r="F81" s="14">
        <v>0</v>
      </c>
      <c r="G81" s="14">
        <f t="shared" si="11"/>
        <v>0</v>
      </c>
      <c r="H81" s="32">
        <v>4000</v>
      </c>
      <c r="I81" s="32">
        <v>0</v>
      </c>
      <c r="J81" s="32">
        <f t="shared" si="12"/>
        <v>0</v>
      </c>
    </row>
    <row r="82" spans="1:10" ht="45" x14ac:dyDescent="0.25">
      <c r="A82" s="18" t="s">
        <v>149</v>
      </c>
      <c r="B82" s="16">
        <v>41600</v>
      </c>
      <c r="C82" s="16">
        <v>0</v>
      </c>
      <c r="D82" s="13">
        <f t="shared" si="13"/>
        <v>0</v>
      </c>
      <c r="E82" s="14">
        <v>11600</v>
      </c>
      <c r="F82" s="14">
        <v>0</v>
      </c>
      <c r="G82" s="14">
        <f t="shared" si="11"/>
        <v>0</v>
      </c>
      <c r="H82" s="32">
        <v>84669.5</v>
      </c>
      <c r="I82" s="32">
        <v>0</v>
      </c>
      <c r="J82" s="32">
        <f t="shared" si="12"/>
        <v>0</v>
      </c>
    </row>
    <row r="83" spans="1:10" ht="45" x14ac:dyDescent="0.25">
      <c r="A83" s="18" t="s">
        <v>150</v>
      </c>
      <c r="B83" s="16">
        <v>25000</v>
      </c>
      <c r="C83" s="16">
        <v>0</v>
      </c>
      <c r="D83" s="13">
        <f t="shared" si="13"/>
        <v>0</v>
      </c>
      <c r="E83" s="14">
        <v>18295.8</v>
      </c>
      <c r="F83" s="14">
        <v>0</v>
      </c>
      <c r="G83" s="14">
        <f t="shared" si="11"/>
        <v>0</v>
      </c>
      <c r="H83" s="32" t="s">
        <v>3</v>
      </c>
      <c r="I83" s="32" t="s">
        <v>3</v>
      </c>
      <c r="J83" s="32" t="s">
        <v>3</v>
      </c>
    </row>
    <row r="84" spans="1:10" ht="30" x14ac:dyDescent="0.25">
      <c r="A84" s="18" t="s">
        <v>151</v>
      </c>
      <c r="B84" s="16">
        <v>1970</v>
      </c>
      <c r="C84" s="16">
        <v>0</v>
      </c>
      <c r="D84" s="13">
        <f t="shared" si="13"/>
        <v>0</v>
      </c>
      <c r="E84" s="14">
        <v>2000</v>
      </c>
      <c r="F84" s="14">
        <v>0</v>
      </c>
      <c r="G84" s="14">
        <f t="shared" si="11"/>
        <v>0</v>
      </c>
      <c r="H84" s="32">
        <v>2000</v>
      </c>
      <c r="I84" s="32">
        <v>0</v>
      </c>
      <c r="J84" s="32">
        <f t="shared" si="12"/>
        <v>0</v>
      </c>
    </row>
    <row r="85" spans="1:10" ht="60" x14ac:dyDescent="0.25">
      <c r="A85" s="18" t="s">
        <v>152</v>
      </c>
      <c r="B85" s="16">
        <v>10117</v>
      </c>
      <c r="C85" s="16">
        <v>2583.8000000000002</v>
      </c>
      <c r="D85" s="13">
        <f t="shared" si="13"/>
        <v>25.539191459918946</v>
      </c>
      <c r="E85" s="14">
        <v>10117</v>
      </c>
      <c r="F85" s="14">
        <v>0</v>
      </c>
      <c r="G85" s="14">
        <f t="shared" si="11"/>
        <v>0</v>
      </c>
      <c r="H85" s="32">
        <v>9589.1</v>
      </c>
      <c r="I85" s="32">
        <v>3291.2</v>
      </c>
      <c r="J85" s="32">
        <f t="shared" si="12"/>
        <v>34.32230344870738</v>
      </c>
    </row>
    <row r="86" spans="1:10" ht="30" x14ac:dyDescent="0.25">
      <c r="A86" s="18" t="s">
        <v>46</v>
      </c>
      <c r="B86" s="16" t="s">
        <v>3</v>
      </c>
      <c r="C86" s="16" t="s">
        <v>3</v>
      </c>
      <c r="D86" s="13" t="s">
        <v>3</v>
      </c>
      <c r="E86" s="14">
        <v>2427127.2999999998</v>
      </c>
      <c r="F86" s="14">
        <v>1542345</v>
      </c>
      <c r="G86" s="14">
        <f t="shared" si="11"/>
        <v>63.546110663416798</v>
      </c>
      <c r="H86" s="32">
        <v>2390681.2999999998</v>
      </c>
      <c r="I86" s="32">
        <v>1540060.6</v>
      </c>
      <c r="J86" s="32">
        <f t="shared" si="12"/>
        <v>64.419318459553779</v>
      </c>
    </row>
    <row r="87" spans="1:10" ht="60" x14ac:dyDescent="0.25">
      <c r="A87" s="18" t="s">
        <v>47</v>
      </c>
      <c r="B87" s="16" t="s">
        <v>3</v>
      </c>
      <c r="C87" s="16" t="s">
        <v>3</v>
      </c>
      <c r="D87" s="13" t="s">
        <v>3</v>
      </c>
      <c r="E87" s="14">
        <v>15000</v>
      </c>
      <c r="F87" s="14">
        <v>0</v>
      </c>
      <c r="G87" s="14">
        <f t="shared" si="11"/>
        <v>0</v>
      </c>
      <c r="H87" s="32">
        <v>7000</v>
      </c>
      <c r="I87" s="32">
        <v>0</v>
      </c>
      <c r="J87" s="32">
        <f t="shared" si="12"/>
        <v>0</v>
      </c>
    </row>
    <row r="88" spans="1:10" s="1" customFormat="1" ht="42.75" x14ac:dyDescent="0.25">
      <c r="A88" s="17" t="s">
        <v>153</v>
      </c>
      <c r="B88" s="8">
        <f>SUM(B89:B92)</f>
        <v>3740</v>
      </c>
      <c r="C88" s="8">
        <f>SUM(C89:C92)</f>
        <v>269</v>
      </c>
      <c r="D88" s="8">
        <f t="shared" si="13"/>
        <v>7.192513368983958</v>
      </c>
      <c r="E88" s="9">
        <f>SUM(E89:E92)</f>
        <v>3740</v>
      </c>
      <c r="F88" s="9">
        <f>SUM(F89:F92)</f>
        <v>82.3</v>
      </c>
      <c r="G88" s="9">
        <f t="shared" si="11"/>
        <v>2.2005347593582885</v>
      </c>
      <c r="H88" s="30">
        <f>SUM(H89:H92)</f>
        <v>4334.5</v>
      </c>
      <c r="I88" s="30">
        <f>SUM(I89:I92)</f>
        <v>275.8</v>
      </c>
      <c r="J88" s="30">
        <f>I88/H88*100</f>
        <v>6.3629022955358172</v>
      </c>
    </row>
    <row r="89" spans="1:10" ht="30" x14ac:dyDescent="0.25">
      <c r="A89" s="18" t="s">
        <v>154</v>
      </c>
      <c r="B89" s="16">
        <v>2590</v>
      </c>
      <c r="C89" s="16">
        <v>188.9</v>
      </c>
      <c r="D89" s="13">
        <f t="shared" si="13"/>
        <v>7.2934362934362937</v>
      </c>
      <c r="E89" s="14">
        <v>2590</v>
      </c>
      <c r="F89" s="14">
        <v>0</v>
      </c>
      <c r="G89" s="14">
        <f t="shared" si="11"/>
        <v>0</v>
      </c>
      <c r="H89" s="32">
        <v>2590</v>
      </c>
      <c r="I89" s="32">
        <v>110</v>
      </c>
      <c r="J89" s="33">
        <f t="shared" ref="J89:J96" si="14">I89/H89*100</f>
        <v>4.2471042471042466</v>
      </c>
    </row>
    <row r="90" spans="1:10" ht="30" x14ac:dyDescent="0.25">
      <c r="A90" s="18" t="s">
        <v>72</v>
      </c>
      <c r="B90" s="16"/>
      <c r="C90" s="16"/>
      <c r="D90" s="13"/>
      <c r="E90" s="14" t="s">
        <v>3</v>
      </c>
      <c r="F90" s="14" t="s">
        <v>3</v>
      </c>
      <c r="G90" s="14" t="s">
        <v>3</v>
      </c>
      <c r="H90" s="32">
        <v>694.5</v>
      </c>
      <c r="I90" s="32">
        <v>0</v>
      </c>
      <c r="J90" s="33">
        <f t="shared" si="14"/>
        <v>0</v>
      </c>
    </row>
    <row r="91" spans="1:10" ht="45" x14ac:dyDescent="0.25">
      <c r="A91" s="18" t="s">
        <v>155</v>
      </c>
      <c r="B91" s="16">
        <v>350</v>
      </c>
      <c r="C91" s="16">
        <v>0</v>
      </c>
      <c r="D91" s="13">
        <f t="shared" si="13"/>
        <v>0</v>
      </c>
      <c r="E91" s="14">
        <v>350</v>
      </c>
      <c r="F91" s="14">
        <v>0</v>
      </c>
      <c r="G91" s="14">
        <f t="shared" si="11"/>
        <v>0</v>
      </c>
      <c r="H91" s="32">
        <v>250</v>
      </c>
      <c r="I91" s="32">
        <v>0</v>
      </c>
      <c r="J91" s="33">
        <f t="shared" si="14"/>
        <v>0</v>
      </c>
    </row>
    <row r="92" spans="1:10" ht="30" x14ac:dyDescent="0.25">
      <c r="A92" s="18" t="s">
        <v>156</v>
      </c>
      <c r="B92" s="16">
        <v>800</v>
      </c>
      <c r="C92" s="16">
        <v>80.099999999999994</v>
      </c>
      <c r="D92" s="13">
        <f t="shared" si="13"/>
        <v>10.012499999999999</v>
      </c>
      <c r="E92" s="14">
        <v>800</v>
      </c>
      <c r="F92" s="14">
        <v>82.3</v>
      </c>
      <c r="G92" s="14">
        <f t="shared" si="11"/>
        <v>10.2875</v>
      </c>
      <c r="H92" s="32">
        <v>800</v>
      </c>
      <c r="I92" s="32">
        <v>165.8</v>
      </c>
      <c r="J92" s="33">
        <f t="shared" si="14"/>
        <v>20.725000000000001</v>
      </c>
    </row>
    <row r="93" spans="1:10" s="1" customFormat="1" ht="57" x14ac:dyDescent="0.25">
      <c r="A93" s="17" t="s">
        <v>157</v>
      </c>
      <c r="B93" s="8">
        <f>SUM(B94:B96)</f>
        <v>18288.900000000001</v>
      </c>
      <c r="C93" s="8">
        <f>SUM(C94:C96)</f>
        <v>285.89999999999998</v>
      </c>
      <c r="D93" s="8">
        <f t="shared" si="13"/>
        <v>1.563243278710037</v>
      </c>
      <c r="E93" s="9">
        <f>SUM(E94:E96)</f>
        <v>18643</v>
      </c>
      <c r="F93" s="9">
        <f>SUM(F94:F96)</f>
        <v>353.2</v>
      </c>
      <c r="G93" s="9">
        <f t="shared" si="11"/>
        <v>1.8945448693879738</v>
      </c>
      <c r="H93" s="30">
        <f>SUM(H94:H96)</f>
        <v>20186.099999999999</v>
      </c>
      <c r="I93" s="30">
        <f>SUM(I94:I96)</f>
        <v>2150.3000000000002</v>
      </c>
      <c r="J93" s="30">
        <f t="shared" si="14"/>
        <v>10.652379607749889</v>
      </c>
    </row>
    <row r="94" spans="1:10" ht="45" x14ac:dyDescent="0.25">
      <c r="A94" s="18" t="s">
        <v>158</v>
      </c>
      <c r="B94" s="16">
        <v>9388.4</v>
      </c>
      <c r="C94" s="16">
        <v>123.3</v>
      </c>
      <c r="D94" s="13">
        <f t="shared" si="13"/>
        <v>1.3133228239103574</v>
      </c>
      <c r="E94" s="14">
        <v>9857</v>
      </c>
      <c r="F94" s="14">
        <v>0</v>
      </c>
      <c r="G94" s="14">
        <f t="shared" si="11"/>
        <v>0</v>
      </c>
      <c r="H94" s="32">
        <v>10141.9</v>
      </c>
      <c r="I94" s="32">
        <v>403.1</v>
      </c>
      <c r="J94" s="32">
        <f t="shared" si="14"/>
        <v>3.9746004200396383</v>
      </c>
    </row>
    <row r="95" spans="1:10" ht="30" x14ac:dyDescent="0.25">
      <c r="A95" s="18" t="s">
        <v>159</v>
      </c>
      <c r="B95" s="16">
        <v>3101.5</v>
      </c>
      <c r="C95" s="16">
        <v>162.6</v>
      </c>
      <c r="D95" s="13">
        <f t="shared" si="13"/>
        <v>5.2426245365145894</v>
      </c>
      <c r="E95" s="14">
        <v>2797</v>
      </c>
      <c r="F95" s="14">
        <v>147</v>
      </c>
      <c r="G95" s="14">
        <f t="shared" si="11"/>
        <v>5.2556310332499105</v>
      </c>
      <c r="H95" s="32">
        <v>3353.7</v>
      </c>
      <c r="I95" s="32">
        <v>650</v>
      </c>
      <c r="J95" s="32">
        <f t="shared" si="14"/>
        <v>19.381578555028774</v>
      </c>
    </row>
    <row r="96" spans="1:10" ht="45" x14ac:dyDescent="0.25">
      <c r="A96" s="18" t="s">
        <v>160</v>
      </c>
      <c r="B96" s="16">
        <v>5799</v>
      </c>
      <c r="C96" s="16">
        <v>0</v>
      </c>
      <c r="D96" s="13">
        <f t="shared" si="13"/>
        <v>0</v>
      </c>
      <c r="E96" s="14">
        <v>5989</v>
      </c>
      <c r="F96" s="14">
        <v>206.2</v>
      </c>
      <c r="G96" s="14">
        <f t="shared" si="11"/>
        <v>3.4429787944565033</v>
      </c>
      <c r="H96" s="32">
        <v>6690.5</v>
      </c>
      <c r="I96" s="32">
        <v>1097.2</v>
      </c>
      <c r="J96" s="32">
        <f t="shared" si="14"/>
        <v>16.399372244226889</v>
      </c>
    </row>
    <row r="97" spans="1:10" s="1" customFormat="1" ht="57" x14ac:dyDescent="0.25">
      <c r="A97" s="17" t="s">
        <v>161</v>
      </c>
      <c r="B97" s="8">
        <f>SUM(B98:B100)</f>
        <v>64684.1</v>
      </c>
      <c r="C97" s="8">
        <f>SUM(C98:C100)</f>
        <v>8979.5999999999985</v>
      </c>
      <c r="D97" s="8">
        <f t="shared" si="13"/>
        <v>13.882236902113501</v>
      </c>
      <c r="E97" s="9">
        <f>SUM(E98:E100)</f>
        <v>52941</v>
      </c>
      <c r="F97" s="9">
        <f>SUM(F98:F100)</f>
        <v>9004</v>
      </c>
      <c r="G97" s="19">
        <f t="shared" si="11"/>
        <v>17.007612247596381</v>
      </c>
      <c r="H97" s="30">
        <f>SUM(H98:H100)</f>
        <v>50932</v>
      </c>
      <c r="I97" s="30">
        <f>SUM(I98:I100)</f>
        <v>8868.7000000000007</v>
      </c>
      <c r="J97" s="30">
        <f>I97/H97*100</f>
        <v>17.412824943061338</v>
      </c>
    </row>
    <row r="98" spans="1:10" ht="45" x14ac:dyDescent="0.25">
      <c r="A98" s="18" t="s">
        <v>162</v>
      </c>
      <c r="B98" s="16">
        <v>3100</v>
      </c>
      <c r="C98" s="16">
        <v>0</v>
      </c>
      <c r="D98" s="13">
        <f t="shared" si="13"/>
        <v>0</v>
      </c>
      <c r="E98" s="14">
        <v>3100</v>
      </c>
      <c r="F98" s="14">
        <v>0</v>
      </c>
      <c r="G98" s="14">
        <f t="shared" si="11"/>
        <v>0</v>
      </c>
      <c r="H98" s="32">
        <v>125</v>
      </c>
      <c r="I98" s="32">
        <v>0</v>
      </c>
      <c r="J98" s="33">
        <f t="shared" ref="J98:J100" si="15">I98/H98*100</f>
        <v>0</v>
      </c>
    </row>
    <row r="99" spans="1:10" ht="45" x14ac:dyDescent="0.25">
      <c r="A99" s="18" t="s">
        <v>163</v>
      </c>
      <c r="B99" s="16">
        <v>16904</v>
      </c>
      <c r="C99" s="16">
        <v>2060.1999999999998</v>
      </c>
      <c r="D99" s="13">
        <f t="shared" si="13"/>
        <v>12.187647893989586</v>
      </c>
      <c r="E99" s="14">
        <v>19849.5</v>
      </c>
      <c r="F99" s="14">
        <v>3419.3</v>
      </c>
      <c r="G99" s="14">
        <f t="shared" si="11"/>
        <v>17.226126602685206</v>
      </c>
      <c r="H99" s="32">
        <v>19859.5</v>
      </c>
      <c r="I99" s="32">
        <v>3036.1</v>
      </c>
      <c r="J99" s="33">
        <f t="shared" si="15"/>
        <v>15.287897479795564</v>
      </c>
    </row>
    <row r="100" spans="1:10" ht="30" x14ac:dyDescent="0.25">
      <c r="A100" s="18" t="s">
        <v>164</v>
      </c>
      <c r="B100" s="16">
        <v>44680.1</v>
      </c>
      <c r="C100" s="16">
        <v>6919.4</v>
      </c>
      <c r="D100" s="13">
        <f t="shared" si="13"/>
        <v>15.486536511780413</v>
      </c>
      <c r="E100" s="14">
        <v>29991.5</v>
      </c>
      <c r="F100" s="14">
        <v>5584.7</v>
      </c>
      <c r="G100" s="14">
        <f t="shared" si="11"/>
        <v>18.620942600403449</v>
      </c>
      <c r="H100" s="32">
        <v>30947.5</v>
      </c>
      <c r="I100" s="32">
        <v>5832.6</v>
      </c>
      <c r="J100" s="33">
        <f t="shared" si="15"/>
        <v>18.846756603926003</v>
      </c>
    </row>
    <row r="101" spans="1:10" s="1" customFormat="1" ht="42.75" x14ac:dyDescent="0.25">
      <c r="A101" s="17" t="s">
        <v>165</v>
      </c>
      <c r="B101" s="8">
        <f>SUM(B102:B105)</f>
        <v>112948.1</v>
      </c>
      <c r="C101" s="8">
        <f>SUM(C102:C105)</f>
        <v>11620.800000000001</v>
      </c>
      <c r="D101" s="8">
        <f t="shared" si="13"/>
        <v>10.288619286203133</v>
      </c>
      <c r="E101" s="9">
        <f>SUM(E102:E105)</f>
        <v>110303.9</v>
      </c>
      <c r="F101" s="9">
        <f>SUM(F102:F105)</f>
        <v>11025.5</v>
      </c>
      <c r="G101" s="19">
        <f t="shared" si="11"/>
        <v>9.9955667931958896</v>
      </c>
      <c r="H101" s="30">
        <f>SUM(H102:H105)</f>
        <v>127794.8</v>
      </c>
      <c r="I101" s="30">
        <f>SUM(I102:I105)</f>
        <v>9572.5</v>
      </c>
      <c r="J101" s="30">
        <f>I101/H101*100</f>
        <v>7.4905238710808257</v>
      </c>
    </row>
    <row r="102" spans="1:10" ht="30" x14ac:dyDescent="0.25">
      <c r="A102" s="18" t="s">
        <v>8</v>
      </c>
      <c r="B102" s="16">
        <v>25850</v>
      </c>
      <c r="C102" s="16">
        <v>0</v>
      </c>
      <c r="D102" s="13">
        <f t="shared" si="13"/>
        <v>0</v>
      </c>
      <c r="E102" s="14">
        <v>28750</v>
      </c>
      <c r="F102" s="14">
        <v>0.4</v>
      </c>
      <c r="G102" s="14">
        <f t="shared" si="11"/>
        <v>1.3913043478260871E-3</v>
      </c>
      <c r="H102" s="32">
        <v>25497</v>
      </c>
      <c r="I102" s="32">
        <v>0</v>
      </c>
      <c r="J102" s="33">
        <f t="shared" ref="J102:J105" si="16">I102/H102*100</f>
        <v>0</v>
      </c>
    </row>
    <row r="103" spans="1:10" ht="30" x14ac:dyDescent="0.25">
      <c r="A103" s="18" t="s">
        <v>10</v>
      </c>
      <c r="B103" s="16">
        <v>21932.3</v>
      </c>
      <c r="C103" s="16">
        <v>77</v>
      </c>
      <c r="D103" s="13">
        <f t="shared" si="13"/>
        <v>0.35108037004782905</v>
      </c>
      <c r="E103" s="14">
        <v>12210</v>
      </c>
      <c r="F103" s="14">
        <v>0</v>
      </c>
      <c r="G103" s="14">
        <f t="shared" si="11"/>
        <v>0</v>
      </c>
      <c r="H103" s="32">
        <v>6210</v>
      </c>
      <c r="I103" s="32">
        <v>0</v>
      </c>
      <c r="J103" s="33">
        <f t="shared" si="16"/>
        <v>0</v>
      </c>
    </row>
    <row r="104" spans="1:10" ht="30" x14ac:dyDescent="0.25">
      <c r="A104" s="18" t="s">
        <v>11</v>
      </c>
      <c r="B104" s="16">
        <v>5000</v>
      </c>
      <c r="C104" s="16">
        <v>175.6</v>
      </c>
      <c r="D104" s="13">
        <f t="shared" si="13"/>
        <v>3.512</v>
      </c>
      <c r="E104" s="14">
        <v>5000</v>
      </c>
      <c r="F104" s="14">
        <v>0</v>
      </c>
      <c r="G104" s="14">
        <f t="shared" si="11"/>
        <v>0</v>
      </c>
      <c r="H104" s="32">
        <v>35200.6</v>
      </c>
      <c r="I104" s="32">
        <v>0</v>
      </c>
      <c r="J104" s="33">
        <f t="shared" si="16"/>
        <v>0</v>
      </c>
    </row>
    <row r="105" spans="1:10" ht="30" x14ac:dyDescent="0.25">
      <c r="A105" s="18" t="s">
        <v>12</v>
      </c>
      <c r="B105" s="16">
        <v>60165.8</v>
      </c>
      <c r="C105" s="16">
        <v>11368.2</v>
      </c>
      <c r="D105" s="13">
        <f t="shared" si="13"/>
        <v>18.894787404139894</v>
      </c>
      <c r="E105" s="14">
        <v>64343.9</v>
      </c>
      <c r="F105" s="14">
        <v>11025.1</v>
      </c>
      <c r="G105" s="14">
        <f t="shared" si="11"/>
        <v>17.134646796355209</v>
      </c>
      <c r="H105" s="32">
        <v>60887.199999999997</v>
      </c>
      <c r="I105" s="32">
        <v>9572.5</v>
      </c>
      <c r="J105" s="33">
        <f t="shared" si="16"/>
        <v>15.721695200304827</v>
      </c>
    </row>
    <row r="106" spans="1:10" s="3" customFormat="1" ht="42.75" x14ac:dyDescent="0.25">
      <c r="A106" s="17" t="s">
        <v>13</v>
      </c>
      <c r="B106" s="8">
        <f>B107</f>
        <v>161502.39999999999</v>
      </c>
      <c r="C106" s="8">
        <f>C107</f>
        <v>45928.2</v>
      </c>
      <c r="D106" s="8">
        <f>C106/B106*100</f>
        <v>28.438091322481895</v>
      </c>
      <c r="E106" s="9">
        <f>E107</f>
        <v>184989</v>
      </c>
      <c r="F106" s="9">
        <f>F107</f>
        <v>3554</v>
      </c>
      <c r="G106" s="9">
        <f t="shared" si="11"/>
        <v>1.9211953143159863</v>
      </c>
      <c r="H106" s="30">
        <f>H107</f>
        <v>138607.20000000001</v>
      </c>
      <c r="I106" s="30">
        <f>I107</f>
        <v>2870.9</v>
      </c>
      <c r="J106" s="30">
        <f>I106/H106*100</f>
        <v>2.0712488240149143</v>
      </c>
    </row>
    <row r="107" spans="1:10" s="2" customFormat="1" ht="45" x14ac:dyDescent="0.25">
      <c r="A107" s="27" t="s">
        <v>13</v>
      </c>
      <c r="B107" s="26">
        <v>161502.39999999999</v>
      </c>
      <c r="C107" s="26">
        <v>45928.2</v>
      </c>
      <c r="D107" s="26">
        <f t="shared" ref="D107:D123" si="17">C107/B107*100</f>
        <v>28.438091322481895</v>
      </c>
      <c r="E107" s="28">
        <v>184989</v>
      </c>
      <c r="F107" s="28">
        <v>3554</v>
      </c>
      <c r="G107" s="14">
        <f t="shared" si="11"/>
        <v>1.9211953143159863</v>
      </c>
      <c r="H107" s="31">
        <v>138607.20000000001</v>
      </c>
      <c r="I107" s="31">
        <v>2870.9</v>
      </c>
      <c r="J107" s="31">
        <f>I107/H107*100</f>
        <v>2.0712488240149143</v>
      </c>
    </row>
    <row r="108" spans="1:10" s="2" customFormat="1" ht="42.75" x14ac:dyDescent="0.25">
      <c r="A108" s="17" t="s">
        <v>14</v>
      </c>
      <c r="B108" s="8">
        <f>SUM(B109:B123)</f>
        <v>2186032.9</v>
      </c>
      <c r="C108" s="8">
        <f>SUM(C109:C123)</f>
        <v>226100.1</v>
      </c>
      <c r="D108" s="8">
        <f t="shared" si="17"/>
        <v>10.342941316208003</v>
      </c>
      <c r="E108" s="9">
        <f>SUM(E109:E123)</f>
        <v>2005611.7</v>
      </c>
      <c r="F108" s="9">
        <f>SUM(F109:F123)</f>
        <v>374331.1</v>
      </c>
      <c r="G108" s="9">
        <f t="shared" si="11"/>
        <v>18.664186093449693</v>
      </c>
      <c r="H108" s="30">
        <f>SUM(H109:H123)</f>
        <v>2257115.7999999998</v>
      </c>
      <c r="I108" s="30">
        <f>SUM(I109:I123)</f>
        <v>135569.20000000001</v>
      </c>
      <c r="J108" s="30">
        <f>I108/H108*100</f>
        <v>6.0063023793462449</v>
      </c>
    </row>
    <row r="109" spans="1:10" s="2" customFormat="1" x14ac:dyDescent="0.25">
      <c r="A109" s="54" t="s">
        <v>73</v>
      </c>
      <c r="B109" s="26">
        <v>80590</v>
      </c>
      <c r="C109" s="26">
        <v>0</v>
      </c>
      <c r="D109" s="26">
        <f t="shared" si="17"/>
        <v>0</v>
      </c>
      <c r="E109" s="44">
        <v>876069.4</v>
      </c>
      <c r="F109" s="44">
        <v>125734.39999999999</v>
      </c>
      <c r="G109" s="47">
        <f>F109/E109*100</f>
        <v>14.352104981637298</v>
      </c>
      <c r="H109" s="37">
        <v>1234824.3</v>
      </c>
      <c r="I109" s="37">
        <v>0</v>
      </c>
      <c r="J109" s="37">
        <f>I109/H109*100</f>
        <v>0</v>
      </c>
    </row>
    <row r="110" spans="1:10" s="2" customFormat="1" x14ac:dyDescent="0.25">
      <c r="A110" s="55"/>
      <c r="B110" s="26">
        <v>15592.5</v>
      </c>
      <c r="C110" s="26">
        <v>0</v>
      </c>
      <c r="D110" s="26">
        <f t="shared" si="17"/>
        <v>0</v>
      </c>
      <c r="E110" s="52"/>
      <c r="F110" s="52"/>
      <c r="G110" s="52"/>
      <c r="H110" s="38"/>
      <c r="I110" s="38"/>
      <c r="J110" s="38"/>
    </row>
    <row r="111" spans="1:10" s="2" customFormat="1" x14ac:dyDescent="0.25">
      <c r="A111" s="55"/>
      <c r="B111" s="26">
        <v>157306</v>
      </c>
      <c r="C111" s="26">
        <v>0</v>
      </c>
      <c r="D111" s="26">
        <f t="shared" si="17"/>
        <v>0</v>
      </c>
      <c r="E111" s="52"/>
      <c r="F111" s="52"/>
      <c r="G111" s="52"/>
      <c r="H111" s="38"/>
      <c r="I111" s="38"/>
      <c r="J111" s="38"/>
    </row>
    <row r="112" spans="1:10" s="2" customFormat="1" ht="2.25" customHeight="1" x14ac:dyDescent="0.25">
      <c r="A112" s="55"/>
      <c r="B112" s="26">
        <v>18456.5</v>
      </c>
      <c r="C112" s="26">
        <v>0</v>
      </c>
      <c r="D112" s="26">
        <f t="shared" si="17"/>
        <v>0</v>
      </c>
      <c r="E112" s="52"/>
      <c r="F112" s="52"/>
      <c r="G112" s="52"/>
      <c r="H112" s="38"/>
      <c r="I112" s="38"/>
      <c r="J112" s="38"/>
    </row>
    <row r="113" spans="1:10" s="2" customFormat="1" ht="13.5" hidden="1" customHeight="1" x14ac:dyDescent="0.25">
      <c r="A113" s="55"/>
      <c r="B113" s="26">
        <v>38423</v>
      </c>
      <c r="C113" s="26">
        <v>0</v>
      </c>
      <c r="D113" s="26">
        <f t="shared" si="17"/>
        <v>0</v>
      </c>
      <c r="E113" s="52"/>
      <c r="F113" s="52"/>
      <c r="G113" s="52"/>
      <c r="H113" s="38"/>
      <c r="I113" s="38"/>
      <c r="J113" s="38"/>
    </row>
    <row r="114" spans="1:10" s="2" customFormat="1" hidden="1" x14ac:dyDescent="0.25">
      <c r="A114" s="55"/>
      <c r="B114" s="26">
        <v>4315</v>
      </c>
      <c r="C114" s="26">
        <v>0</v>
      </c>
      <c r="D114" s="26">
        <f t="shared" si="17"/>
        <v>0</v>
      </c>
      <c r="E114" s="52"/>
      <c r="F114" s="52"/>
      <c r="G114" s="52"/>
      <c r="H114" s="38"/>
      <c r="I114" s="38"/>
      <c r="J114" s="38"/>
    </row>
    <row r="115" spans="1:10" s="2" customFormat="1" hidden="1" x14ac:dyDescent="0.25">
      <c r="A115" s="55"/>
      <c r="B115" s="26">
        <v>688640</v>
      </c>
      <c r="C115" s="26">
        <v>0</v>
      </c>
      <c r="D115" s="26">
        <f t="shared" si="17"/>
        <v>0</v>
      </c>
      <c r="E115" s="52"/>
      <c r="F115" s="52"/>
      <c r="G115" s="52"/>
      <c r="H115" s="38"/>
      <c r="I115" s="38"/>
      <c r="J115" s="38"/>
    </row>
    <row r="116" spans="1:10" s="2" customFormat="1" hidden="1" x14ac:dyDescent="0.25">
      <c r="A116" s="55"/>
      <c r="B116" s="26">
        <v>68864</v>
      </c>
      <c r="C116" s="26">
        <v>0</v>
      </c>
      <c r="D116" s="26">
        <f t="shared" si="17"/>
        <v>0</v>
      </c>
      <c r="E116" s="52"/>
      <c r="F116" s="52"/>
      <c r="G116" s="52"/>
      <c r="H116" s="38"/>
      <c r="I116" s="38"/>
      <c r="J116" s="38"/>
    </row>
    <row r="117" spans="1:10" s="2" customFormat="1" hidden="1" x14ac:dyDescent="0.25">
      <c r="A117" s="55"/>
      <c r="B117" s="26">
        <v>15041</v>
      </c>
      <c r="C117" s="26">
        <v>0</v>
      </c>
      <c r="D117" s="26">
        <f t="shared" si="17"/>
        <v>0</v>
      </c>
      <c r="E117" s="52"/>
      <c r="F117" s="52"/>
      <c r="G117" s="52"/>
      <c r="H117" s="38"/>
      <c r="I117" s="38"/>
      <c r="J117" s="38"/>
    </row>
    <row r="118" spans="1:10" s="2" customFormat="1" hidden="1" x14ac:dyDescent="0.25">
      <c r="A118" s="56"/>
      <c r="B118" s="26">
        <v>1672</v>
      </c>
      <c r="C118" s="26">
        <v>0</v>
      </c>
      <c r="D118" s="26">
        <f t="shared" si="17"/>
        <v>0</v>
      </c>
      <c r="E118" s="53"/>
      <c r="F118" s="53"/>
      <c r="G118" s="53"/>
      <c r="H118" s="39"/>
      <c r="I118" s="39"/>
      <c r="J118" s="39"/>
    </row>
    <row r="119" spans="1:10" s="2" customFormat="1" ht="45" x14ac:dyDescent="0.25">
      <c r="A119" s="27" t="s">
        <v>15</v>
      </c>
      <c r="B119" s="26">
        <v>752877.4</v>
      </c>
      <c r="C119" s="26">
        <v>159486.5</v>
      </c>
      <c r="D119" s="26">
        <f t="shared" si="17"/>
        <v>21.183595097953532</v>
      </c>
      <c r="E119" s="28">
        <v>746033</v>
      </c>
      <c r="F119" s="28">
        <v>153056.20000000001</v>
      </c>
      <c r="G119" s="14">
        <f t="shared" si="11"/>
        <v>20.516009345431101</v>
      </c>
      <c r="H119" s="31">
        <v>652961.19999999995</v>
      </c>
      <c r="I119" s="31">
        <v>62779.9</v>
      </c>
      <c r="J119" s="31">
        <f>I119/H119*100</f>
        <v>9.614644790532731</v>
      </c>
    </row>
    <row r="120" spans="1:10" s="2" customFormat="1" ht="30" x14ac:dyDescent="0.25">
      <c r="A120" s="27" t="s">
        <v>16</v>
      </c>
      <c r="B120" s="26">
        <v>4845</v>
      </c>
      <c r="C120" s="26">
        <v>0</v>
      </c>
      <c r="D120" s="26">
        <f t="shared" si="17"/>
        <v>0</v>
      </c>
      <c r="E120" s="28">
        <v>6220</v>
      </c>
      <c r="F120" s="28">
        <v>0</v>
      </c>
      <c r="G120" s="14">
        <f t="shared" si="11"/>
        <v>0</v>
      </c>
      <c r="H120" s="31">
        <v>2574.5</v>
      </c>
      <c r="I120" s="31">
        <v>0</v>
      </c>
      <c r="J120" s="31">
        <f>I120/H120*100</f>
        <v>0</v>
      </c>
    </row>
    <row r="121" spans="1:10" s="2" customFormat="1" ht="60" x14ac:dyDescent="0.25">
      <c r="A121" s="27" t="s">
        <v>17</v>
      </c>
      <c r="B121" s="26">
        <v>13900</v>
      </c>
      <c r="C121" s="26">
        <v>162</v>
      </c>
      <c r="D121" s="26">
        <f t="shared" si="17"/>
        <v>1.1654676258992807</v>
      </c>
      <c r="E121" s="28">
        <v>14150</v>
      </c>
      <c r="F121" s="28">
        <v>0</v>
      </c>
      <c r="G121" s="14">
        <f t="shared" si="11"/>
        <v>0</v>
      </c>
      <c r="H121" s="31">
        <v>26770</v>
      </c>
      <c r="I121" s="31">
        <v>1952.8</v>
      </c>
      <c r="J121" s="31">
        <f>I121/H121*100</f>
        <v>7.2947329099738516</v>
      </c>
    </row>
    <row r="122" spans="1:10" s="2" customFormat="1" ht="60" x14ac:dyDescent="0.25">
      <c r="A122" s="27" t="s">
        <v>18</v>
      </c>
      <c r="B122" s="26">
        <v>270075.59999999998</v>
      </c>
      <c r="C122" s="26">
        <v>55882</v>
      </c>
      <c r="D122" s="26">
        <f t="shared" si="17"/>
        <v>20.69124348886016</v>
      </c>
      <c r="E122" s="28">
        <v>301543.09999999998</v>
      </c>
      <c r="F122" s="28">
        <v>82850.399999999994</v>
      </c>
      <c r="G122" s="14">
        <f t="shared" si="11"/>
        <v>27.475475313479237</v>
      </c>
      <c r="H122" s="31">
        <v>298210.5</v>
      </c>
      <c r="I122" s="31">
        <v>56488.5</v>
      </c>
      <c r="J122" s="31">
        <f>I122/H122*100</f>
        <v>18.942491964568653</v>
      </c>
    </row>
    <row r="123" spans="1:10" s="2" customFormat="1" ht="45" x14ac:dyDescent="0.25">
      <c r="A123" s="27" t="s">
        <v>19</v>
      </c>
      <c r="B123" s="26">
        <v>55434.9</v>
      </c>
      <c r="C123" s="26">
        <v>10569.6</v>
      </c>
      <c r="D123" s="26">
        <f t="shared" si="17"/>
        <v>19.066689035246746</v>
      </c>
      <c r="E123" s="28">
        <v>61596.2</v>
      </c>
      <c r="F123" s="28">
        <v>12690.1</v>
      </c>
      <c r="G123" s="14">
        <f t="shared" si="11"/>
        <v>20.602082596004301</v>
      </c>
      <c r="H123" s="31">
        <v>41775.300000000003</v>
      </c>
      <c r="I123" s="31">
        <v>14348</v>
      </c>
      <c r="J123" s="31">
        <f>I123/H123*100</f>
        <v>34.345654010862873</v>
      </c>
    </row>
    <row r="124" spans="1:10" s="3" customFormat="1" ht="28.5" x14ac:dyDescent="0.25">
      <c r="A124" s="17" t="s">
        <v>20</v>
      </c>
      <c r="B124" s="8">
        <f>B125+B126</f>
        <v>334085.40000000002</v>
      </c>
      <c r="C124" s="8">
        <f>C125+C126</f>
        <v>56507.5</v>
      </c>
      <c r="D124" s="8">
        <f t="shared" ref="D124:D129" si="18">C124/B124*100</f>
        <v>16.914088433675939</v>
      </c>
      <c r="E124" s="9">
        <f>SUM(E125:E126)</f>
        <v>309028.8</v>
      </c>
      <c r="F124" s="9">
        <f>SUM(F125:F126)</f>
        <v>60486.7</v>
      </c>
      <c r="G124" s="9">
        <f t="shared" si="11"/>
        <v>19.573159524290293</v>
      </c>
      <c r="H124" s="30">
        <f>H125</f>
        <v>311191.3</v>
      </c>
      <c r="I124" s="30">
        <f t="shared" ref="I124:J124" si="19">I125</f>
        <v>64939.7</v>
      </c>
      <c r="J124" s="30">
        <f t="shared" si="19"/>
        <v>20.868096248192028</v>
      </c>
    </row>
    <row r="125" spans="1:10" s="4" customFormat="1" x14ac:dyDescent="0.25">
      <c r="A125" s="54" t="s">
        <v>74</v>
      </c>
      <c r="B125" s="26">
        <v>201093</v>
      </c>
      <c r="C125" s="26">
        <v>33100</v>
      </c>
      <c r="D125" s="26">
        <f t="shared" si="18"/>
        <v>16.460045849432849</v>
      </c>
      <c r="E125" s="44">
        <v>309028.8</v>
      </c>
      <c r="F125" s="44">
        <v>60486.7</v>
      </c>
      <c r="G125" s="47">
        <f>F125/E125*100</f>
        <v>19.573159524290293</v>
      </c>
      <c r="H125" s="37">
        <v>311191.3</v>
      </c>
      <c r="I125" s="37">
        <v>64939.7</v>
      </c>
      <c r="J125" s="37">
        <f>I125/H125*100</f>
        <v>20.868096248192028</v>
      </c>
    </row>
    <row r="126" spans="1:10" s="4" customFormat="1" x14ac:dyDescent="0.25">
      <c r="A126" s="61"/>
      <c r="B126" s="26">
        <v>132992.4</v>
      </c>
      <c r="C126" s="26">
        <v>23407.5</v>
      </c>
      <c r="D126" s="26">
        <f t="shared" si="18"/>
        <v>17.600629810425257</v>
      </c>
      <c r="E126" s="62"/>
      <c r="F126" s="62"/>
      <c r="G126" s="46"/>
      <c r="H126" s="60"/>
      <c r="I126" s="60"/>
      <c r="J126" s="60"/>
    </row>
    <row r="127" spans="1:10" s="4" customFormat="1" ht="42.75" x14ac:dyDescent="0.25">
      <c r="A127" s="17" t="s">
        <v>21</v>
      </c>
      <c r="B127" s="8">
        <f>B128</f>
        <v>69630</v>
      </c>
      <c r="C127" s="8">
        <f>C128</f>
        <v>122.9</v>
      </c>
      <c r="D127" s="8">
        <f t="shared" si="18"/>
        <v>0.1765043802958495</v>
      </c>
      <c r="E127" s="9">
        <f>E128</f>
        <v>7995</v>
      </c>
      <c r="F127" s="9">
        <f>F128</f>
        <v>0</v>
      </c>
      <c r="G127" s="9">
        <f t="shared" si="11"/>
        <v>0</v>
      </c>
      <c r="H127" s="30">
        <f>H128</f>
        <v>3148.1</v>
      </c>
      <c r="I127" s="30">
        <f>I128</f>
        <v>0</v>
      </c>
      <c r="J127" s="30">
        <f>I127/H127*100</f>
        <v>0</v>
      </c>
    </row>
    <row r="128" spans="1:10" s="4" customFormat="1" ht="45" x14ac:dyDescent="0.25">
      <c r="A128" s="27" t="s">
        <v>21</v>
      </c>
      <c r="B128" s="26">
        <v>69630</v>
      </c>
      <c r="C128" s="26">
        <v>122.9</v>
      </c>
      <c r="D128" s="26">
        <f t="shared" si="18"/>
        <v>0.1765043802958495</v>
      </c>
      <c r="E128" s="28">
        <v>7995</v>
      </c>
      <c r="F128" s="28">
        <v>0</v>
      </c>
      <c r="G128" s="14">
        <f t="shared" si="11"/>
        <v>0</v>
      </c>
      <c r="H128" s="31">
        <v>3148.1</v>
      </c>
      <c r="I128" s="31">
        <v>0</v>
      </c>
      <c r="J128" s="31">
        <f>I128/H128*100</f>
        <v>0</v>
      </c>
    </row>
    <row r="129" spans="1:10" s="4" customFormat="1" ht="28.5" x14ac:dyDescent="0.25">
      <c r="A129" s="17" t="s">
        <v>22</v>
      </c>
      <c r="B129" s="8">
        <f>SUM(B130:B136)</f>
        <v>266120.5</v>
      </c>
      <c r="C129" s="8">
        <f>SUM(C130:C136)</f>
        <v>27230.7</v>
      </c>
      <c r="D129" s="8">
        <f t="shared" si="18"/>
        <v>10.232469877367583</v>
      </c>
      <c r="E129" s="9">
        <f>SUM(E130:E144)</f>
        <v>328304.59999999992</v>
      </c>
      <c r="F129" s="9">
        <f>SUM(F130:F144)</f>
        <v>62227.199999999997</v>
      </c>
      <c r="G129" s="9">
        <f t="shared" si="11"/>
        <v>18.954105425266661</v>
      </c>
      <c r="H129" s="30">
        <f>SUM(H130:H144)</f>
        <v>395943.5</v>
      </c>
      <c r="I129" s="30">
        <f>SUM(I130:I144)</f>
        <v>88822.9</v>
      </c>
      <c r="J129" s="30">
        <f>I129/H129*100</f>
        <v>22.433225952692744</v>
      </c>
    </row>
    <row r="130" spans="1:10" s="4" customFormat="1" ht="30" x14ac:dyDescent="0.25">
      <c r="A130" s="27" t="s">
        <v>166</v>
      </c>
      <c r="B130" s="26">
        <v>46583.1</v>
      </c>
      <c r="C130" s="26">
        <v>323.39999999999998</v>
      </c>
      <c r="D130" s="26">
        <f t="shared" ref="D130:D136" si="20">C130/B130*100</f>
        <v>0.69424319120024214</v>
      </c>
      <c r="E130" s="28">
        <v>50887.6</v>
      </c>
      <c r="F130" s="28">
        <v>14153.7</v>
      </c>
      <c r="G130" s="14">
        <f t="shared" si="11"/>
        <v>27.813652048829184</v>
      </c>
      <c r="H130" s="31" t="s">
        <v>3</v>
      </c>
      <c r="I130" s="31" t="s">
        <v>3</v>
      </c>
      <c r="J130" s="31" t="s">
        <v>3</v>
      </c>
    </row>
    <row r="131" spans="1:10" s="4" customFormat="1" ht="30" x14ac:dyDescent="0.25">
      <c r="A131" s="27" t="s">
        <v>167</v>
      </c>
      <c r="B131" s="26">
        <v>94748.6</v>
      </c>
      <c r="C131" s="26">
        <v>14800</v>
      </c>
      <c r="D131" s="26">
        <f t="shared" si="20"/>
        <v>15.620283571472296</v>
      </c>
      <c r="E131" s="28">
        <v>27570.3</v>
      </c>
      <c r="F131" s="28">
        <v>5204.8</v>
      </c>
      <c r="G131" s="14">
        <f t="shared" ref="G131:G179" si="21">F131/E131*100</f>
        <v>18.878285691486855</v>
      </c>
      <c r="H131" s="31" t="s">
        <v>3</v>
      </c>
      <c r="I131" s="31" t="s">
        <v>3</v>
      </c>
      <c r="J131" s="31" t="s">
        <v>3</v>
      </c>
    </row>
    <row r="132" spans="1:10" s="4" customFormat="1" ht="30" x14ac:dyDescent="0.25">
      <c r="A132" s="27" t="s">
        <v>168</v>
      </c>
      <c r="B132" s="26">
        <v>11365.3</v>
      </c>
      <c r="C132" s="26">
        <v>177.6</v>
      </c>
      <c r="D132" s="26">
        <f t="shared" si="20"/>
        <v>1.5626512278602414</v>
      </c>
      <c r="E132" s="28">
        <v>11043.3</v>
      </c>
      <c r="F132" s="28">
        <v>5.7</v>
      </c>
      <c r="G132" s="14">
        <f t="shared" si="21"/>
        <v>5.1615006383961326E-2</v>
      </c>
      <c r="H132" s="31" t="s">
        <v>3</v>
      </c>
      <c r="I132" s="31" t="s">
        <v>3</v>
      </c>
      <c r="J132" s="31" t="s">
        <v>3</v>
      </c>
    </row>
    <row r="133" spans="1:10" s="4" customFormat="1" ht="30" x14ac:dyDescent="0.25">
      <c r="A133" s="27" t="s">
        <v>169</v>
      </c>
      <c r="B133" s="26">
        <v>13137.1</v>
      </c>
      <c r="C133" s="26">
        <v>0</v>
      </c>
      <c r="D133" s="26">
        <f t="shared" si="20"/>
        <v>0</v>
      </c>
      <c r="E133" s="28">
        <v>13846.5</v>
      </c>
      <c r="F133" s="28">
        <v>0</v>
      </c>
      <c r="G133" s="14">
        <f t="shared" si="21"/>
        <v>0</v>
      </c>
      <c r="H133" s="31" t="s">
        <v>3</v>
      </c>
      <c r="I133" s="31" t="s">
        <v>3</v>
      </c>
      <c r="J133" s="31" t="s">
        <v>3</v>
      </c>
    </row>
    <row r="134" spans="1:10" s="4" customFormat="1" ht="45" x14ac:dyDescent="0.25">
      <c r="A134" s="27" t="s">
        <v>170</v>
      </c>
      <c r="B134" s="26">
        <v>71286.399999999994</v>
      </c>
      <c r="C134" s="26">
        <v>11929.7</v>
      </c>
      <c r="D134" s="26">
        <f t="shared" si="20"/>
        <v>16.734889123311042</v>
      </c>
      <c r="E134" s="28">
        <v>48316.1</v>
      </c>
      <c r="F134" s="28">
        <v>12079.4</v>
      </c>
      <c r="G134" s="14">
        <f t="shared" si="21"/>
        <v>25.000776138802593</v>
      </c>
      <c r="H134" s="31">
        <v>43745</v>
      </c>
      <c r="I134" s="31">
        <v>9624.1</v>
      </c>
      <c r="J134" s="31">
        <f>I134/H134</f>
        <v>0.22000457195108014</v>
      </c>
    </row>
    <row r="135" spans="1:10" s="4" customFormat="1" ht="30" x14ac:dyDescent="0.25">
      <c r="A135" s="27" t="s">
        <v>171</v>
      </c>
      <c r="B135" s="26">
        <v>12000</v>
      </c>
      <c r="C135" s="26">
        <v>0</v>
      </c>
      <c r="D135" s="26">
        <f t="shared" si="20"/>
        <v>0</v>
      </c>
      <c r="E135" s="28">
        <v>5100</v>
      </c>
      <c r="F135" s="28">
        <v>0</v>
      </c>
      <c r="G135" s="14">
        <f t="shared" si="21"/>
        <v>0</v>
      </c>
      <c r="H135" s="31">
        <v>2253</v>
      </c>
      <c r="I135" s="31">
        <v>492.9</v>
      </c>
      <c r="J135" s="31">
        <f t="shared" ref="J135:J141" si="22">I135/H135</f>
        <v>0.21877496671105193</v>
      </c>
    </row>
    <row r="136" spans="1:10" s="4" customFormat="1" ht="30" x14ac:dyDescent="0.25">
      <c r="A136" s="27" t="s">
        <v>172</v>
      </c>
      <c r="B136" s="26">
        <v>17000</v>
      </c>
      <c r="C136" s="26">
        <v>0</v>
      </c>
      <c r="D136" s="26">
        <f t="shared" si="20"/>
        <v>0</v>
      </c>
      <c r="E136" s="28">
        <v>17500</v>
      </c>
      <c r="F136" s="28">
        <v>0</v>
      </c>
      <c r="G136" s="14">
        <f t="shared" si="21"/>
        <v>0</v>
      </c>
      <c r="H136" s="31">
        <v>7384.8</v>
      </c>
      <c r="I136" s="31">
        <v>0</v>
      </c>
      <c r="J136" s="31">
        <f t="shared" si="22"/>
        <v>0</v>
      </c>
    </row>
    <row r="137" spans="1:10" s="4" customFormat="1" x14ac:dyDescent="0.25">
      <c r="A137" s="27" t="s">
        <v>48</v>
      </c>
      <c r="B137" s="26" t="s">
        <v>3</v>
      </c>
      <c r="C137" s="26" t="s">
        <v>3</v>
      </c>
      <c r="D137" s="26" t="s">
        <v>3</v>
      </c>
      <c r="E137" s="28">
        <v>77045.399999999994</v>
      </c>
      <c r="F137" s="28">
        <v>19287.400000000001</v>
      </c>
      <c r="G137" s="14">
        <f>F137/E137*100</f>
        <v>25.033811233376689</v>
      </c>
      <c r="H137" s="31" t="s">
        <v>3</v>
      </c>
      <c r="I137" s="31" t="s">
        <v>3</v>
      </c>
      <c r="J137" s="31" t="s">
        <v>3</v>
      </c>
    </row>
    <row r="138" spans="1:10" s="4" customFormat="1" ht="45" x14ac:dyDescent="0.25">
      <c r="A138" s="27" t="s">
        <v>49</v>
      </c>
      <c r="B138" s="26" t="s">
        <v>3</v>
      </c>
      <c r="C138" s="26" t="s">
        <v>3</v>
      </c>
      <c r="D138" s="26" t="s">
        <v>3</v>
      </c>
      <c r="E138" s="28">
        <v>58328.2</v>
      </c>
      <c r="F138" s="28">
        <v>11033.8</v>
      </c>
      <c r="G138" s="14">
        <f t="shared" ref="G138:G144" si="23">F138/E138*100</f>
        <v>18.916750388319887</v>
      </c>
      <c r="H138" s="31">
        <v>58190.8</v>
      </c>
      <c r="I138" s="31">
        <v>14005.1</v>
      </c>
      <c r="J138" s="31">
        <f t="shared" si="22"/>
        <v>0.24067550196938348</v>
      </c>
    </row>
    <row r="139" spans="1:10" s="4" customFormat="1" ht="30" x14ac:dyDescent="0.25">
      <c r="A139" s="27" t="s">
        <v>50</v>
      </c>
      <c r="B139" s="26" t="s">
        <v>3</v>
      </c>
      <c r="C139" s="26" t="s">
        <v>3</v>
      </c>
      <c r="D139" s="26" t="s">
        <v>3</v>
      </c>
      <c r="E139" s="28">
        <v>6798.1</v>
      </c>
      <c r="F139" s="28">
        <v>0</v>
      </c>
      <c r="G139" s="14">
        <f t="shared" si="23"/>
        <v>0</v>
      </c>
      <c r="H139" s="31" t="s">
        <v>3</v>
      </c>
      <c r="I139" s="31" t="s">
        <v>3</v>
      </c>
      <c r="J139" s="31" t="s">
        <v>3</v>
      </c>
    </row>
    <row r="140" spans="1:10" s="4" customFormat="1" ht="30" x14ac:dyDescent="0.25">
      <c r="A140" s="27" t="s">
        <v>76</v>
      </c>
      <c r="B140" s="26"/>
      <c r="C140" s="26"/>
      <c r="D140" s="26"/>
      <c r="E140" s="28" t="s">
        <v>3</v>
      </c>
      <c r="F140" s="28" t="s">
        <v>3</v>
      </c>
      <c r="G140" s="28" t="s">
        <v>3</v>
      </c>
      <c r="H140" s="31">
        <v>274148.8</v>
      </c>
      <c r="I140" s="31">
        <v>61074.7</v>
      </c>
      <c r="J140" s="31">
        <f t="shared" si="22"/>
        <v>0.22277938112441126</v>
      </c>
    </row>
    <row r="141" spans="1:10" s="4" customFormat="1" ht="30" x14ac:dyDescent="0.25">
      <c r="A141" s="27" t="s">
        <v>9</v>
      </c>
      <c r="B141" s="26" t="s">
        <v>3</v>
      </c>
      <c r="C141" s="26" t="s">
        <v>3</v>
      </c>
      <c r="D141" s="26" t="s">
        <v>3</v>
      </c>
      <c r="E141" s="28">
        <v>5450</v>
      </c>
      <c r="F141" s="28">
        <v>69.7</v>
      </c>
      <c r="G141" s="14">
        <f t="shared" si="23"/>
        <v>1.2788990825688074</v>
      </c>
      <c r="H141" s="31">
        <v>7150</v>
      </c>
      <c r="I141" s="31">
        <v>1800.8</v>
      </c>
      <c r="J141" s="31">
        <f t="shared" si="22"/>
        <v>0.25186013986013983</v>
      </c>
    </row>
    <row r="142" spans="1:10" s="4" customFormat="1" x14ac:dyDescent="0.25">
      <c r="A142" s="27" t="s">
        <v>51</v>
      </c>
      <c r="B142" s="26" t="s">
        <v>3</v>
      </c>
      <c r="C142" s="26" t="s">
        <v>3</v>
      </c>
      <c r="D142" s="26" t="s">
        <v>3</v>
      </c>
      <c r="E142" s="28">
        <v>1100</v>
      </c>
      <c r="F142" s="28">
        <v>0</v>
      </c>
      <c r="G142" s="14">
        <f t="shared" si="23"/>
        <v>0</v>
      </c>
      <c r="H142" s="31" t="s">
        <v>3</v>
      </c>
      <c r="I142" s="31" t="s">
        <v>3</v>
      </c>
      <c r="J142" s="31" t="s">
        <v>3</v>
      </c>
    </row>
    <row r="143" spans="1:10" s="4" customFormat="1" ht="30" x14ac:dyDescent="0.25">
      <c r="A143" s="27" t="s">
        <v>75</v>
      </c>
      <c r="B143" s="26"/>
      <c r="C143" s="26"/>
      <c r="D143" s="26"/>
      <c r="E143" s="28" t="s">
        <v>3</v>
      </c>
      <c r="F143" s="28" t="s">
        <v>3</v>
      </c>
      <c r="G143" s="28" t="s">
        <v>3</v>
      </c>
      <c r="H143" s="31">
        <v>3071.1</v>
      </c>
      <c r="I143" s="31">
        <v>1825.3</v>
      </c>
      <c r="J143" s="31"/>
    </row>
    <row r="144" spans="1:10" s="4" customFormat="1" ht="30" x14ac:dyDescent="0.25">
      <c r="A144" s="27" t="s">
        <v>52</v>
      </c>
      <c r="B144" s="26" t="s">
        <v>3</v>
      </c>
      <c r="C144" s="26" t="s">
        <v>3</v>
      </c>
      <c r="D144" s="26" t="s">
        <v>3</v>
      </c>
      <c r="E144" s="28">
        <v>5319.1</v>
      </c>
      <c r="F144" s="28">
        <v>392.7</v>
      </c>
      <c r="G144" s="14">
        <f t="shared" si="23"/>
        <v>7.3828279220168822</v>
      </c>
      <c r="H144" s="31" t="s">
        <v>3</v>
      </c>
      <c r="I144" s="31" t="s">
        <v>3</v>
      </c>
      <c r="J144" s="31" t="s">
        <v>3</v>
      </c>
    </row>
    <row r="145" spans="1:10" s="4" customFormat="1" ht="57" x14ac:dyDescent="0.25">
      <c r="A145" s="17" t="s">
        <v>23</v>
      </c>
      <c r="B145" s="8">
        <f>SUM(B146:B149)</f>
        <v>120470</v>
      </c>
      <c r="C145" s="8">
        <f>SUM(C146:C149)</f>
        <v>29714.400000000001</v>
      </c>
      <c r="D145" s="8">
        <f>C145/B145*100</f>
        <v>24.665393873993526</v>
      </c>
      <c r="E145" s="9">
        <f>SUM(E146:E149)</f>
        <v>100000</v>
      </c>
      <c r="F145" s="9">
        <f>SUM(F146:F149)</f>
        <v>0</v>
      </c>
      <c r="G145" s="9">
        <f t="shared" si="21"/>
        <v>0</v>
      </c>
      <c r="H145" s="30">
        <f>SUM(H146:H149)</f>
        <v>601939.6</v>
      </c>
      <c r="I145" s="30">
        <f>SUM(I146:I149)</f>
        <v>9921.5</v>
      </c>
      <c r="J145" s="30">
        <f>I145/H145*100</f>
        <v>1.6482550740971353</v>
      </c>
    </row>
    <row r="146" spans="1:10" s="4" customFormat="1" ht="60" x14ac:dyDescent="0.25">
      <c r="A146" s="27" t="s">
        <v>24</v>
      </c>
      <c r="B146" s="26">
        <v>0</v>
      </c>
      <c r="C146" s="26">
        <v>2959</v>
      </c>
      <c r="D146" s="26">
        <v>0</v>
      </c>
      <c r="E146" s="28">
        <v>15000</v>
      </c>
      <c r="F146" s="28">
        <v>0</v>
      </c>
      <c r="G146" s="14">
        <f t="shared" si="21"/>
        <v>0</v>
      </c>
      <c r="H146" s="31">
        <v>160000</v>
      </c>
      <c r="I146" s="31">
        <v>0</v>
      </c>
      <c r="J146" s="31">
        <f t="shared" ref="J146:J149" si="24">I146/H146*100</f>
        <v>0</v>
      </c>
    </row>
    <row r="147" spans="1:10" s="4" customFormat="1" ht="30" x14ac:dyDescent="0.25">
      <c r="A147" s="27" t="s">
        <v>25</v>
      </c>
      <c r="B147" s="26">
        <v>120470</v>
      </c>
      <c r="C147" s="26">
        <v>0</v>
      </c>
      <c r="D147" s="26">
        <v>0</v>
      </c>
      <c r="E147" s="28">
        <v>60000</v>
      </c>
      <c r="F147" s="28">
        <v>0</v>
      </c>
      <c r="G147" s="14">
        <f t="shared" si="21"/>
        <v>0</v>
      </c>
      <c r="H147" s="31">
        <v>154693.29999999999</v>
      </c>
      <c r="I147" s="31">
        <v>9921.5</v>
      </c>
      <c r="J147" s="31">
        <f t="shared" si="24"/>
        <v>6.4136585100970773</v>
      </c>
    </row>
    <row r="148" spans="1:10" s="4" customFormat="1" ht="30" x14ac:dyDescent="0.25">
      <c r="A148" s="27" t="s">
        <v>77</v>
      </c>
      <c r="B148" s="26"/>
      <c r="C148" s="26"/>
      <c r="D148" s="26"/>
      <c r="E148" s="28" t="s">
        <v>3</v>
      </c>
      <c r="F148" s="28" t="s">
        <v>3</v>
      </c>
      <c r="G148" s="28" t="s">
        <v>3</v>
      </c>
      <c r="H148" s="31">
        <v>221546.3</v>
      </c>
      <c r="I148" s="31">
        <v>0</v>
      </c>
      <c r="J148" s="31">
        <f t="shared" si="24"/>
        <v>0</v>
      </c>
    </row>
    <row r="149" spans="1:10" s="4" customFormat="1" x14ac:dyDescent="0.25">
      <c r="A149" s="27" t="s">
        <v>26</v>
      </c>
      <c r="B149" s="26">
        <v>0</v>
      </c>
      <c r="C149" s="26">
        <v>26755.4</v>
      </c>
      <c r="D149" s="26">
        <v>0</v>
      </c>
      <c r="E149" s="28">
        <v>25000</v>
      </c>
      <c r="F149" s="28">
        <v>0</v>
      </c>
      <c r="G149" s="14">
        <f t="shared" si="21"/>
        <v>0</v>
      </c>
      <c r="H149" s="31">
        <v>65700</v>
      </c>
      <c r="I149" s="31">
        <v>0</v>
      </c>
      <c r="J149" s="31">
        <f t="shared" si="24"/>
        <v>0</v>
      </c>
    </row>
    <row r="150" spans="1:10" s="4" customFormat="1" ht="57" x14ac:dyDescent="0.25">
      <c r="A150" s="17" t="s">
        <v>37</v>
      </c>
      <c r="B150" s="8">
        <f>SUM(B151:B152)</f>
        <v>2572.6999999999998</v>
      </c>
      <c r="C150" s="8">
        <f>SUM(C151:C152)</f>
        <v>214</v>
      </c>
      <c r="D150" s="8">
        <f>C150/B150*100</f>
        <v>8.3181093792513714</v>
      </c>
      <c r="E150" s="9">
        <f>E151+E152</f>
        <v>2676.3</v>
      </c>
      <c r="F150" s="9">
        <f>F151+F152</f>
        <v>0</v>
      </c>
      <c r="G150" s="9">
        <f t="shared" si="21"/>
        <v>0</v>
      </c>
      <c r="H150" s="30">
        <f>SUM(H151:H152)</f>
        <v>2676.3</v>
      </c>
      <c r="I150" s="30">
        <f>SUM(I151:I152)</f>
        <v>0</v>
      </c>
      <c r="J150" s="30">
        <f>I150/H150*100</f>
        <v>0</v>
      </c>
    </row>
    <row r="151" spans="1:10" s="4" customFormat="1" ht="30" x14ac:dyDescent="0.25">
      <c r="A151" s="27" t="s">
        <v>38</v>
      </c>
      <c r="B151" s="26">
        <v>2072.6999999999998</v>
      </c>
      <c r="C151" s="26">
        <v>214</v>
      </c>
      <c r="D151" s="26">
        <f>C151/B151*100</f>
        <v>10.324697254788441</v>
      </c>
      <c r="E151" s="28">
        <v>2176.3000000000002</v>
      </c>
      <c r="F151" s="28">
        <v>0</v>
      </c>
      <c r="G151" s="14">
        <f t="shared" si="21"/>
        <v>0</v>
      </c>
      <c r="H151" s="31">
        <v>2176.3000000000002</v>
      </c>
      <c r="I151" s="31">
        <v>0</v>
      </c>
      <c r="J151" s="31">
        <f t="shared" ref="J151:J152" si="25">I151/H151*100</f>
        <v>0</v>
      </c>
    </row>
    <row r="152" spans="1:10" s="4" customFormat="1" ht="30" x14ac:dyDescent="0.25">
      <c r="A152" s="27" t="s">
        <v>39</v>
      </c>
      <c r="B152" s="26">
        <v>500</v>
      </c>
      <c r="C152" s="26">
        <v>0</v>
      </c>
      <c r="D152" s="26">
        <v>0</v>
      </c>
      <c r="E152" s="28">
        <v>500</v>
      </c>
      <c r="F152" s="28">
        <v>0</v>
      </c>
      <c r="G152" s="14">
        <f t="shared" si="21"/>
        <v>0</v>
      </c>
      <c r="H152" s="31">
        <v>500</v>
      </c>
      <c r="I152" s="31">
        <v>0</v>
      </c>
      <c r="J152" s="31">
        <f t="shared" si="25"/>
        <v>0</v>
      </c>
    </row>
    <row r="153" spans="1:10" s="4" customFormat="1" ht="57" x14ac:dyDescent="0.25">
      <c r="A153" s="7" t="s">
        <v>27</v>
      </c>
      <c r="B153" s="25">
        <f>SUM(B154:B157)</f>
        <v>51199.9</v>
      </c>
      <c r="C153" s="25">
        <f>SUM(C154:C157)</f>
        <v>1335.1</v>
      </c>
      <c r="D153" s="8">
        <f>C153/B153*100</f>
        <v>2.6076222805122664</v>
      </c>
      <c r="E153" s="29">
        <f>E154</f>
        <v>57336</v>
      </c>
      <c r="F153" s="24">
        <f>F154</f>
        <v>723</v>
      </c>
      <c r="G153" s="10">
        <f t="shared" si="21"/>
        <v>1.2609878610297196</v>
      </c>
      <c r="H153" s="30">
        <f>H154</f>
        <v>37956.1</v>
      </c>
      <c r="I153" s="30">
        <f>I154</f>
        <v>8727.1</v>
      </c>
      <c r="J153" s="30">
        <f>I153/H153*100</f>
        <v>22.992615152768593</v>
      </c>
    </row>
    <row r="154" spans="1:10" s="4" customFormat="1" x14ac:dyDescent="0.25">
      <c r="A154" s="54" t="s">
        <v>78</v>
      </c>
      <c r="B154" s="26">
        <v>8878</v>
      </c>
      <c r="C154" s="26">
        <v>1200</v>
      </c>
      <c r="D154" s="26">
        <f>C154/B154*100</f>
        <v>13.516557783284524</v>
      </c>
      <c r="E154" s="44">
        <v>57336</v>
      </c>
      <c r="F154" s="44">
        <v>723</v>
      </c>
      <c r="G154" s="47">
        <f>F154/E154*100</f>
        <v>1.2609878610297196</v>
      </c>
      <c r="H154" s="37">
        <v>37956.1</v>
      </c>
      <c r="I154" s="37">
        <v>8727.1</v>
      </c>
      <c r="J154" s="37">
        <f>I154/H154*100</f>
        <v>22.992615152768593</v>
      </c>
    </row>
    <row r="155" spans="1:10" s="4" customFormat="1" x14ac:dyDescent="0.25">
      <c r="A155" s="55"/>
      <c r="B155" s="26">
        <v>25000</v>
      </c>
      <c r="C155" s="26">
        <v>0</v>
      </c>
      <c r="D155" s="26">
        <f t="shared" ref="D155:D157" si="26">C155/B155*100</f>
        <v>0</v>
      </c>
      <c r="E155" s="45"/>
      <c r="F155" s="45"/>
      <c r="G155" s="45"/>
      <c r="H155" s="38"/>
      <c r="I155" s="38"/>
      <c r="J155" s="40"/>
    </row>
    <row r="156" spans="1:10" s="4" customFormat="1" x14ac:dyDescent="0.25">
      <c r="A156" s="55"/>
      <c r="B156" s="26">
        <v>7700</v>
      </c>
      <c r="C156" s="26">
        <v>135.1</v>
      </c>
      <c r="D156" s="26">
        <f t="shared" si="26"/>
        <v>1.7545454545454544</v>
      </c>
      <c r="E156" s="45"/>
      <c r="F156" s="45"/>
      <c r="G156" s="45"/>
      <c r="H156" s="38"/>
      <c r="I156" s="38"/>
      <c r="J156" s="40"/>
    </row>
    <row r="157" spans="1:10" s="4" customFormat="1" x14ac:dyDescent="0.25">
      <c r="A157" s="56"/>
      <c r="B157" s="26">
        <v>9621.9</v>
      </c>
      <c r="C157" s="26">
        <v>0</v>
      </c>
      <c r="D157" s="26">
        <f t="shared" si="26"/>
        <v>0</v>
      </c>
      <c r="E157" s="46"/>
      <c r="F157" s="46"/>
      <c r="G157" s="46"/>
      <c r="H157" s="39"/>
      <c r="I157" s="39"/>
      <c r="J157" s="41"/>
    </row>
    <row r="158" spans="1:10" s="4" customFormat="1" ht="57" x14ac:dyDescent="0.25">
      <c r="A158" s="17" t="s">
        <v>28</v>
      </c>
      <c r="B158" s="8">
        <f>SUM(B159:B162)</f>
        <v>175258</v>
      </c>
      <c r="C158" s="8">
        <f>SUM(C159:C162)</f>
        <v>41208.800000000003</v>
      </c>
      <c r="D158" s="8">
        <f>C158/B158*100</f>
        <v>23.513220509192166</v>
      </c>
      <c r="E158" s="9">
        <f>SUM(E159:E162)</f>
        <v>179555.5</v>
      </c>
      <c r="F158" s="9">
        <f>SUM(F159:F162)</f>
        <v>26324.9</v>
      </c>
      <c r="G158" s="9">
        <f t="shared" si="21"/>
        <v>14.661149338226901</v>
      </c>
      <c r="H158" s="30">
        <f>SUM(H159:H162)</f>
        <v>292677.09999999998</v>
      </c>
      <c r="I158" s="30">
        <f>SUM(I159:I162)</f>
        <v>27320.3</v>
      </c>
      <c r="J158" s="30">
        <f>I158/H158*100</f>
        <v>9.3346216700930817</v>
      </c>
    </row>
    <row r="159" spans="1:10" s="4" customFormat="1" ht="45" x14ac:dyDescent="0.25">
      <c r="A159" s="27" t="s">
        <v>79</v>
      </c>
      <c r="B159" s="26">
        <v>51144.2</v>
      </c>
      <c r="C159" s="26">
        <v>3495.3</v>
      </c>
      <c r="D159" s="26">
        <f>C159/B159*100</f>
        <v>6.8342060292271665</v>
      </c>
      <c r="E159" s="28">
        <v>56328</v>
      </c>
      <c r="F159" s="28">
        <v>10216.9</v>
      </c>
      <c r="G159" s="14">
        <f t="shared" si="21"/>
        <v>18.138226104246556</v>
      </c>
      <c r="H159" s="31">
        <v>77878.399999999994</v>
      </c>
      <c r="I159" s="31">
        <v>11944.4</v>
      </c>
      <c r="J159" s="31">
        <f t="shared" ref="J159:J162" si="27">I159/H159*100</f>
        <v>15.337243703003658</v>
      </c>
    </row>
    <row r="160" spans="1:10" s="4" customFormat="1" ht="45" x14ac:dyDescent="0.25">
      <c r="A160" s="27" t="s">
        <v>29</v>
      </c>
      <c r="B160" s="26">
        <v>50000</v>
      </c>
      <c r="C160" s="26">
        <v>22611</v>
      </c>
      <c r="D160" s="26">
        <f t="shared" ref="D160:D162" si="28">C160/B160*100</f>
        <v>45.222000000000001</v>
      </c>
      <c r="E160" s="28">
        <v>35000</v>
      </c>
      <c r="F160" s="28">
        <v>0</v>
      </c>
      <c r="G160" s="14">
        <f t="shared" si="21"/>
        <v>0</v>
      </c>
      <c r="H160" s="31">
        <v>81044.600000000006</v>
      </c>
      <c r="I160" s="31">
        <v>0</v>
      </c>
      <c r="J160" s="31">
        <f t="shared" si="27"/>
        <v>0</v>
      </c>
    </row>
    <row r="161" spans="1:10" s="4" customFormat="1" ht="45" x14ac:dyDescent="0.25">
      <c r="A161" s="27" t="s">
        <v>80</v>
      </c>
      <c r="B161" s="26"/>
      <c r="C161" s="26"/>
      <c r="D161" s="26"/>
      <c r="E161" s="28" t="s">
        <v>3</v>
      </c>
      <c r="F161" s="28" t="s">
        <v>3</v>
      </c>
      <c r="G161" s="28" t="s">
        <v>3</v>
      </c>
      <c r="H161" s="31">
        <v>50000</v>
      </c>
      <c r="I161" s="31">
        <v>0</v>
      </c>
      <c r="J161" s="31">
        <f t="shared" si="27"/>
        <v>0</v>
      </c>
    </row>
    <row r="162" spans="1:10" s="4" customFormat="1" ht="30" x14ac:dyDescent="0.25">
      <c r="A162" s="27" t="s">
        <v>12</v>
      </c>
      <c r="B162" s="26">
        <v>74113.8</v>
      </c>
      <c r="C162" s="26">
        <v>15102.5</v>
      </c>
      <c r="D162" s="26">
        <f t="shared" si="28"/>
        <v>20.37744657540161</v>
      </c>
      <c r="E162" s="28">
        <v>88227.5</v>
      </c>
      <c r="F162" s="28">
        <v>16108</v>
      </c>
      <c r="G162" s="14">
        <f t="shared" si="21"/>
        <v>18.257346065569124</v>
      </c>
      <c r="H162" s="31">
        <v>83754.100000000006</v>
      </c>
      <c r="I162" s="31">
        <v>15375.9</v>
      </c>
      <c r="J162" s="31">
        <f t="shared" si="27"/>
        <v>18.358384843249461</v>
      </c>
    </row>
    <row r="163" spans="1:10" s="4" customFormat="1" ht="114" x14ac:dyDescent="0.25">
      <c r="A163" s="17" t="s">
        <v>30</v>
      </c>
      <c r="B163" s="8">
        <f>B164</f>
        <v>276433</v>
      </c>
      <c r="C163" s="8">
        <f>C164</f>
        <v>21162.2</v>
      </c>
      <c r="D163" s="8">
        <f t="shared" ref="D163:D170" si="29">C163/B163*100</f>
        <v>7.6554535818806002</v>
      </c>
      <c r="E163" s="9">
        <f>E164</f>
        <v>165649.79999999999</v>
      </c>
      <c r="F163" s="9">
        <f>F164</f>
        <v>0</v>
      </c>
      <c r="G163" s="9">
        <f t="shared" si="21"/>
        <v>0</v>
      </c>
      <c r="H163" s="36" t="s">
        <v>3</v>
      </c>
      <c r="I163" s="36" t="s">
        <v>3</v>
      </c>
      <c r="J163" s="36" t="s">
        <v>3</v>
      </c>
    </row>
    <row r="164" spans="1:10" s="4" customFormat="1" ht="105" x14ac:dyDescent="0.25">
      <c r="A164" s="27" t="s">
        <v>30</v>
      </c>
      <c r="B164" s="26">
        <v>276433</v>
      </c>
      <c r="C164" s="26">
        <v>21162.2</v>
      </c>
      <c r="D164" s="26">
        <f t="shared" si="29"/>
        <v>7.6554535818806002</v>
      </c>
      <c r="E164" s="28">
        <v>165649.79999999999</v>
      </c>
      <c r="F164" s="28">
        <v>0</v>
      </c>
      <c r="G164" s="14">
        <f t="shared" si="21"/>
        <v>0</v>
      </c>
      <c r="H164" s="31" t="s">
        <v>3</v>
      </c>
      <c r="I164" s="31" t="s">
        <v>3</v>
      </c>
      <c r="J164" s="31" t="s">
        <v>3</v>
      </c>
    </row>
    <row r="165" spans="1:10" s="4" customFormat="1" ht="42.75" x14ac:dyDescent="0.25">
      <c r="A165" s="17" t="s">
        <v>31</v>
      </c>
      <c r="B165" s="8">
        <v>59333.2</v>
      </c>
      <c r="C165" s="8">
        <v>6666</v>
      </c>
      <c r="D165" s="8">
        <f t="shared" si="29"/>
        <v>11.234856707543162</v>
      </c>
      <c r="E165" s="9">
        <v>74328.399999999994</v>
      </c>
      <c r="F165" s="9">
        <v>16449.8</v>
      </c>
      <c r="G165" s="9">
        <f t="shared" si="21"/>
        <v>22.131244584842403</v>
      </c>
      <c r="H165" s="30">
        <v>0</v>
      </c>
      <c r="I165" s="30">
        <v>0</v>
      </c>
      <c r="J165" s="30">
        <v>0</v>
      </c>
    </row>
    <row r="166" spans="1:10" s="4" customFormat="1" ht="42.75" x14ac:dyDescent="0.25">
      <c r="A166" s="17" t="s">
        <v>32</v>
      </c>
      <c r="B166" s="8">
        <f>SUM(B167:B170)</f>
        <v>3136297.3999999994</v>
      </c>
      <c r="C166" s="8">
        <f>SUM(C167:C170)</f>
        <v>799311.2</v>
      </c>
      <c r="D166" s="8">
        <f t="shared" si="29"/>
        <v>25.485822868711374</v>
      </c>
      <c r="E166" s="9">
        <f>SUM(E167:E171)</f>
        <v>3935588.5</v>
      </c>
      <c r="F166" s="9">
        <f>SUM(F167:F171)</f>
        <v>1162917.7</v>
      </c>
      <c r="G166" s="9">
        <f t="shared" si="21"/>
        <v>29.548762529415868</v>
      </c>
      <c r="H166" s="30">
        <f>SUM(H167:H171)</f>
        <v>4048064.0999999996</v>
      </c>
      <c r="I166" s="30">
        <f>SUM(I167:I171)</f>
        <v>1024602.2000000002</v>
      </c>
      <c r="J166" s="30">
        <f>I166/H166*100</f>
        <v>25.310918372068276</v>
      </c>
    </row>
    <row r="167" spans="1:10" s="4" customFormat="1" ht="45" x14ac:dyDescent="0.25">
      <c r="A167" s="27" t="s">
        <v>33</v>
      </c>
      <c r="B167" s="26">
        <v>62569.3</v>
      </c>
      <c r="C167" s="26">
        <v>12309</v>
      </c>
      <c r="D167" s="26">
        <f t="shared" si="29"/>
        <v>19.672587035495042</v>
      </c>
      <c r="E167" s="28">
        <v>60442.400000000001</v>
      </c>
      <c r="F167" s="28">
        <v>14083.2</v>
      </c>
      <c r="G167" s="14">
        <f t="shared" si="21"/>
        <v>23.300199859701138</v>
      </c>
      <c r="H167" s="31">
        <v>68214.600000000006</v>
      </c>
      <c r="I167" s="31">
        <v>18158.400000000001</v>
      </c>
      <c r="J167" s="31">
        <f t="shared" ref="J167:J171" si="30">I167/H167*100</f>
        <v>26.619521334142544</v>
      </c>
    </row>
    <row r="168" spans="1:10" s="4" customFormat="1" ht="45" x14ac:dyDescent="0.25">
      <c r="A168" s="27" t="s">
        <v>34</v>
      </c>
      <c r="B168" s="26">
        <v>2499500</v>
      </c>
      <c r="C168" s="26">
        <v>624816</v>
      </c>
      <c r="D168" s="26">
        <f t="shared" si="29"/>
        <v>24.997639527905584</v>
      </c>
      <c r="E168" s="28">
        <v>2599500</v>
      </c>
      <c r="F168" s="28">
        <v>820240</v>
      </c>
      <c r="G168" s="14">
        <f t="shared" si="21"/>
        <v>31.553760338526637</v>
      </c>
      <c r="H168" s="31">
        <v>2869500</v>
      </c>
      <c r="I168" s="31">
        <v>724124.8</v>
      </c>
      <c r="J168" s="31">
        <f t="shared" si="30"/>
        <v>25.235225649067782</v>
      </c>
    </row>
    <row r="169" spans="1:10" s="4" customFormat="1" ht="30" x14ac:dyDescent="0.25">
      <c r="A169" s="27" t="s">
        <v>35</v>
      </c>
      <c r="B169" s="26">
        <v>545247.30000000005</v>
      </c>
      <c r="C169" s="26">
        <v>156876.1</v>
      </c>
      <c r="D169" s="26">
        <f t="shared" si="29"/>
        <v>28.771550083787666</v>
      </c>
      <c r="E169" s="28">
        <v>1245658.8</v>
      </c>
      <c r="F169" s="28">
        <v>322580.2</v>
      </c>
      <c r="G169" s="14">
        <f t="shared" si="21"/>
        <v>25.896352998108313</v>
      </c>
      <c r="H169" s="31">
        <v>1080518.2</v>
      </c>
      <c r="I169" s="31">
        <v>275681.7</v>
      </c>
      <c r="J169" s="31">
        <f t="shared" si="30"/>
        <v>25.513841414239945</v>
      </c>
    </row>
    <row r="170" spans="1:10" s="4" customFormat="1" ht="30" x14ac:dyDescent="0.25">
      <c r="A170" s="27" t="s">
        <v>36</v>
      </c>
      <c r="B170" s="26">
        <v>28980.799999999999</v>
      </c>
      <c r="C170" s="26">
        <v>5310.1</v>
      </c>
      <c r="D170" s="26">
        <f t="shared" si="29"/>
        <v>18.322820626069674</v>
      </c>
      <c r="E170" s="28">
        <v>29967.3</v>
      </c>
      <c r="F170" s="28">
        <v>6014.3</v>
      </c>
      <c r="G170" s="14">
        <f t="shared" si="21"/>
        <v>20.06954246795674</v>
      </c>
      <c r="H170" s="31">
        <v>29811.3</v>
      </c>
      <c r="I170" s="31">
        <v>6637.3</v>
      </c>
      <c r="J170" s="31">
        <f t="shared" si="30"/>
        <v>22.264376260008788</v>
      </c>
    </row>
    <row r="171" spans="1:10" s="4" customFormat="1" ht="30" x14ac:dyDescent="0.25">
      <c r="A171" s="27" t="s">
        <v>53</v>
      </c>
      <c r="B171" s="26" t="s">
        <v>3</v>
      </c>
      <c r="C171" s="26" t="s">
        <v>3</v>
      </c>
      <c r="D171" s="26" t="s">
        <v>3</v>
      </c>
      <c r="E171" s="28">
        <v>20</v>
      </c>
      <c r="F171" s="28">
        <v>0</v>
      </c>
      <c r="G171" s="14">
        <f t="shared" si="21"/>
        <v>0</v>
      </c>
      <c r="H171" s="31">
        <v>20</v>
      </c>
      <c r="I171" s="31">
        <v>0</v>
      </c>
      <c r="J171" s="31">
        <f t="shared" si="30"/>
        <v>0</v>
      </c>
    </row>
    <row r="172" spans="1:10" s="4" customFormat="1" ht="42.75" x14ac:dyDescent="0.25">
      <c r="A172" s="17" t="s">
        <v>54</v>
      </c>
      <c r="B172" s="8" t="s">
        <v>3</v>
      </c>
      <c r="C172" s="8" t="s">
        <v>3</v>
      </c>
      <c r="D172" s="8" t="s">
        <v>3</v>
      </c>
      <c r="E172" s="9">
        <f>SUM(E173:E174)</f>
        <v>200812.4</v>
      </c>
      <c r="F172" s="9">
        <f>SUM(F173:F174)</f>
        <v>34193.599999999999</v>
      </c>
      <c r="G172" s="9">
        <f>F172/E172*100</f>
        <v>17.027633751700591</v>
      </c>
      <c r="H172" s="30">
        <f>H173+H174</f>
        <v>284879.5</v>
      </c>
      <c r="I172" s="30">
        <f>I173+I174</f>
        <v>50353.599999999999</v>
      </c>
      <c r="J172" s="30">
        <f>I172/H172*100</f>
        <v>17.67540310903382</v>
      </c>
    </row>
    <row r="173" spans="1:10" s="4" customFormat="1" ht="45" x14ac:dyDescent="0.25">
      <c r="A173" s="27" t="s">
        <v>55</v>
      </c>
      <c r="B173" s="26" t="s">
        <v>3</v>
      </c>
      <c r="C173" s="26" t="s">
        <v>3</v>
      </c>
      <c r="D173" s="26" t="s">
        <v>3</v>
      </c>
      <c r="E173" s="28">
        <v>198282.4</v>
      </c>
      <c r="F173" s="28">
        <v>34193.599999999999</v>
      </c>
      <c r="G173" s="14">
        <f>F173/E173*100</f>
        <v>17.244899194280482</v>
      </c>
      <c r="H173" s="31">
        <v>282486</v>
      </c>
      <c r="I173" s="31">
        <v>50353.599999999999</v>
      </c>
      <c r="J173" s="31">
        <f t="shared" ref="J173:J174" si="31">I173/H173*100</f>
        <v>17.825166556926714</v>
      </c>
    </row>
    <row r="174" spans="1:10" s="4" customFormat="1" ht="60" x14ac:dyDescent="0.25">
      <c r="A174" s="27" t="s">
        <v>56</v>
      </c>
      <c r="B174" s="26" t="s">
        <v>3</v>
      </c>
      <c r="C174" s="26" t="s">
        <v>3</v>
      </c>
      <c r="D174" s="26" t="s">
        <v>3</v>
      </c>
      <c r="E174" s="28">
        <v>2530</v>
      </c>
      <c r="F174" s="28">
        <v>0</v>
      </c>
      <c r="G174" s="14">
        <f>F174/E174*100</f>
        <v>0</v>
      </c>
      <c r="H174" s="31">
        <v>2393.5</v>
      </c>
      <c r="I174" s="31">
        <v>0</v>
      </c>
      <c r="J174" s="31">
        <f t="shared" si="31"/>
        <v>0</v>
      </c>
    </row>
    <row r="175" spans="1:10" s="4" customFormat="1" ht="42.75" x14ac:dyDescent="0.25">
      <c r="A175" s="17" t="s">
        <v>57</v>
      </c>
      <c r="B175" s="8" t="s">
        <v>3</v>
      </c>
      <c r="C175" s="8" t="s">
        <v>3</v>
      </c>
      <c r="D175" s="8" t="s">
        <v>3</v>
      </c>
      <c r="E175" s="9">
        <v>2115.3000000000002</v>
      </c>
      <c r="F175" s="9">
        <v>0</v>
      </c>
      <c r="G175" s="9">
        <f t="shared" ref="G175:G177" si="32">F175/E175*100</f>
        <v>0</v>
      </c>
      <c r="H175" s="30">
        <v>3218.8</v>
      </c>
      <c r="I175" s="30">
        <v>0</v>
      </c>
      <c r="J175" s="30">
        <f>I175/H175*100</f>
        <v>0</v>
      </c>
    </row>
    <row r="176" spans="1:10" s="4" customFormat="1" ht="42.75" x14ac:dyDescent="0.25">
      <c r="A176" s="17" t="s">
        <v>58</v>
      </c>
      <c r="B176" s="8" t="s">
        <v>3</v>
      </c>
      <c r="C176" s="8" t="s">
        <v>3</v>
      </c>
      <c r="D176" s="8" t="s">
        <v>3</v>
      </c>
      <c r="E176" s="9">
        <v>10000</v>
      </c>
      <c r="F176" s="9">
        <v>0</v>
      </c>
      <c r="G176" s="9">
        <f t="shared" si="32"/>
        <v>0</v>
      </c>
      <c r="H176" s="30">
        <v>20750.099999999999</v>
      </c>
      <c r="I176" s="30">
        <v>0</v>
      </c>
      <c r="J176" s="30">
        <f t="shared" ref="J176:J178" si="33">I176/H176*100</f>
        <v>0</v>
      </c>
    </row>
    <row r="177" spans="1:10" s="4" customFormat="1" ht="42.75" x14ac:dyDescent="0.25">
      <c r="A177" s="17" t="s">
        <v>59</v>
      </c>
      <c r="B177" s="8" t="s">
        <v>3</v>
      </c>
      <c r="C177" s="8" t="s">
        <v>3</v>
      </c>
      <c r="D177" s="8" t="s">
        <v>3</v>
      </c>
      <c r="E177" s="9">
        <v>206837.1</v>
      </c>
      <c r="F177" s="9">
        <v>41987.3</v>
      </c>
      <c r="G177" s="9">
        <f t="shared" si="32"/>
        <v>20.299694783962842</v>
      </c>
      <c r="H177" s="30">
        <v>212249.4</v>
      </c>
      <c r="I177" s="30">
        <v>41873.5</v>
      </c>
      <c r="J177" s="30">
        <f t="shared" si="33"/>
        <v>19.728442106314553</v>
      </c>
    </row>
    <row r="178" spans="1:10" s="4" customFormat="1" ht="42.75" x14ac:dyDescent="0.25">
      <c r="A178" s="17" t="s">
        <v>81</v>
      </c>
      <c r="B178" s="8"/>
      <c r="C178" s="8"/>
      <c r="D178" s="8"/>
      <c r="E178" s="9" t="s">
        <v>3</v>
      </c>
      <c r="F178" s="9" t="s">
        <v>3</v>
      </c>
      <c r="G178" s="9" t="s">
        <v>3</v>
      </c>
      <c r="H178" s="30">
        <v>4450</v>
      </c>
      <c r="I178" s="30">
        <v>0</v>
      </c>
      <c r="J178" s="30">
        <f t="shared" si="33"/>
        <v>0</v>
      </c>
    </row>
    <row r="179" spans="1:10" x14ac:dyDescent="0.25">
      <c r="A179" s="7" t="s">
        <v>4</v>
      </c>
      <c r="B179" s="8">
        <f>B6+B17+B29+B34+B41+B48+B52+B60+B65+B67+B70+B72+B78+B88+B93+B97+B101+B106+B108+B124+B127+B129+B145+B153+B158+B163+B165+B166+B150</f>
        <v>19663629.799999997</v>
      </c>
      <c r="C179" s="8">
        <f>C6+C17+C29+C34+C41+C48+C52+C60+C65+C67+C70+C72+C78+C88+C93+C97+C101+C106+C108+C124+C127+C129+C145+C153+C158+C163+C165+C166+C150</f>
        <v>3451446.4000000004</v>
      </c>
      <c r="D179" s="8">
        <f t="shared" si="13"/>
        <v>17.552437851530346</v>
      </c>
      <c r="E179" s="29">
        <f>E6+E17+E29+E34+E41+E48+E52+E60+E65+E67+E70+E72+E78+E88+E93+E97+E101+E106+E108+E124+E127+E129+E145+E150+E153+E158+E163+E165+E166+E172+E175+E176+E177</f>
        <v>26677789.700000003</v>
      </c>
      <c r="F179" s="29">
        <f>F6+F17+F29+F34+F41+F48+F52+F60+F65+F67+F70+F72+F78+F88+F93+F97+F101+F106+F108+F124+F127+F129+F145+F150+F153+F158+F163+F165+F166+F172+F175+F176+F177</f>
        <v>6558521.8999999994</v>
      </c>
      <c r="G179" s="10">
        <f t="shared" si="21"/>
        <v>24.58420271601436</v>
      </c>
      <c r="H179" s="30">
        <f>H6+H17+H29+H34+H41+H48+H52+H60+H65+H67+H70+H72+H78+H88+H93+H97+H101+H106+H108+H124+H127+H129+H145+H150+H153+H158+H165+H166+H172+H175+H176+H177+H178</f>
        <v>28084940.90000001</v>
      </c>
      <c r="I179" s="30">
        <f>I6+I17+I29+I34+I41+I48+I52+I60+I65+I67+I70+I72+I78+I88+I93+I97+I101+I106+I108+I124+I127+I129+I145+I150+I153+I158+I165+I166+I172+I175+I176+I177+I178</f>
        <v>6547439.3000000007</v>
      </c>
      <c r="J179" s="30">
        <f>I179/H179*100</f>
        <v>23.312989417755901</v>
      </c>
    </row>
  </sheetData>
  <mergeCells count="26">
    <mergeCell ref="J109:J118"/>
    <mergeCell ref="A109:A118"/>
    <mergeCell ref="G109:G118"/>
    <mergeCell ref="H125:H126"/>
    <mergeCell ref="I125:I126"/>
    <mergeCell ref="J125:J126"/>
    <mergeCell ref="A125:A126"/>
    <mergeCell ref="E125:E126"/>
    <mergeCell ref="F125:F126"/>
    <mergeCell ref="G125:G126"/>
    <mergeCell ref="H154:H157"/>
    <mergeCell ref="I154:I157"/>
    <mergeCell ref="J154:J157"/>
    <mergeCell ref="A1:G1"/>
    <mergeCell ref="E154:E157"/>
    <mergeCell ref="F154:F157"/>
    <mergeCell ref="G154:G157"/>
    <mergeCell ref="A3:A4"/>
    <mergeCell ref="B3:D3"/>
    <mergeCell ref="E3:G3"/>
    <mergeCell ref="E109:E118"/>
    <mergeCell ref="F109:F118"/>
    <mergeCell ref="A154:A157"/>
    <mergeCell ref="H3:J3"/>
    <mergeCell ref="H109:H118"/>
    <mergeCell ref="I109:I118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ГП</vt:lpstr>
      <vt:lpstr>Лист2</vt:lpstr>
      <vt:lpstr>Лист3</vt:lpstr>
      <vt:lpstr>ГП!Заголовки_для_печати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Голомага Анастасия Олеговна</cp:lastModifiedBy>
  <cp:lastPrinted>2016-04-26T10:32:42Z</cp:lastPrinted>
  <dcterms:created xsi:type="dcterms:W3CDTF">2016-04-26T07:19:48Z</dcterms:created>
  <dcterms:modified xsi:type="dcterms:W3CDTF">2017-06-08T03:26:40Z</dcterms:modified>
</cp:coreProperties>
</file>