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чет 1 квартал 2017\Отчет за  полугодие 2017 года\Дополнительные материалы\"/>
    </mc:Choice>
  </mc:AlternateContent>
  <bookViews>
    <workbookView xWindow="0" yWindow="0" windowWidth="17970" windowHeight="11595"/>
  </bookViews>
  <sheets>
    <sheet name="ГП" sheetId="1" r:id="rId1"/>
    <sheet name="Лист2" sheetId="2" r:id="rId2"/>
    <sheet name="Лист3" sheetId="3" r:id="rId3"/>
  </sheets>
  <definedNames>
    <definedName name="_xlnm.Print_Titles" localSheetId="0">ГП!$3:$5</definedName>
  </definedNames>
  <calcPr calcId="152511"/>
</workbook>
</file>

<file path=xl/calcChain.xml><?xml version="1.0" encoding="utf-8"?>
<calcChain xmlns="http://schemas.openxmlformats.org/spreadsheetml/2006/main">
  <c r="I180" i="1" l="1"/>
  <c r="H180" i="1"/>
  <c r="J120" i="1"/>
  <c r="J143" i="1" l="1"/>
  <c r="G144" i="1" l="1"/>
  <c r="J179" i="1" l="1"/>
  <c r="J168" i="1"/>
  <c r="J169" i="1"/>
  <c r="J170" i="1"/>
  <c r="J171" i="1"/>
  <c r="J172" i="1"/>
  <c r="I167" i="1"/>
  <c r="H167" i="1"/>
  <c r="J160" i="1"/>
  <c r="J161" i="1"/>
  <c r="J162" i="1"/>
  <c r="J163" i="1"/>
  <c r="I159" i="1"/>
  <c r="H159" i="1"/>
  <c r="J155" i="1"/>
  <c r="I154" i="1"/>
  <c r="J154" i="1" s="1"/>
  <c r="H154" i="1"/>
  <c r="J152" i="1"/>
  <c r="J153" i="1"/>
  <c r="I151" i="1"/>
  <c r="J151" i="1" s="1"/>
  <c r="H151" i="1"/>
  <c r="J167" i="1" l="1"/>
  <c r="J159" i="1"/>
  <c r="J147" i="1"/>
  <c r="I146" i="1"/>
  <c r="H146" i="1"/>
  <c r="J135" i="1"/>
  <c r="J136" i="1"/>
  <c r="J138" i="1"/>
  <c r="J140" i="1"/>
  <c r="J141" i="1"/>
  <c r="J134" i="1"/>
  <c r="I129" i="1"/>
  <c r="H129" i="1"/>
  <c r="J128" i="1"/>
  <c r="I127" i="1"/>
  <c r="H127" i="1"/>
  <c r="J177" i="1"/>
  <c r="J178" i="1"/>
  <c r="J176" i="1"/>
  <c r="J174" i="1"/>
  <c r="J175" i="1"/>
  <c r="I173" i="1"/>
  <c r="H173" i="1"/>
  <c r="G125" i="1"/>
  <c r="I124" i="1"/>
  <c r="H124" i="1"/>
  <c r="J125" i="1"/>
  <c r="J124" i="1" s="1"/>
  <c r="J123" i="1"/>
  <c r="J122" i="1"/>
  <c r="J121" i="1"/>
  <c r="J119" i="1"/>
  <c r="J108" i="1"/>
  <c r="J173" i="1" l="1"/>
  <c r="J146" i="1"/>
  <c r="J127" i="1"/>
  <c r="J129" i="1"/>
  <c r="J118" i="1"/>
  <c r="I107" i="1"/>
  <c r="H107" i="1"/>
  <c r="J107" i="1" l="1"/>
  <c r="G108" i="1"/>
  <c r="J106" i="1"/>
  <c r="I105" i="1"/>
  <c r="H105" i="1"/>
  <c r="J101" i="1"/>
  <c r="J102" i="1"/>
  <c r="J103" i="1"/>
  <c r="J104" i="1"/>
  <c r="I100" i="1"/>
  <c r="H100" i="1"/>
  <c r="J97" i="1"/>
  <c r="J98" i="1"/>
  <c r="J99" i="1"/>
  <c r="I96" i="1"/>
  <c r="H96" i="1"/>
  <c r="J93" i="1"/>
  <c r="J94" i="1"/>
  <c r="J95" i="1"/>
  <c r="I92" i="1"/>
  <c r="H92" i="1"/>
  <c r="J88" i="1"/>
  <c r="J89" i="1"/>
  <c r="J90" i="1"/>
  <c r="J91" i="1"/>
  <c r="I87" i="1"/>
  <c r="H87" i="1"/>
  <c r="J79" i="1"/>
  <c r="J80" i="1"/>
  <c r="J81" i="1"/>
  <c r="J83" i="1"/>
  <c r="J84" i="1"/>
  <c r="J85" i="1"/>
  <c r="J86" i="1"/>
  <c r="I77" i="1"/>
  <c r="H77" i="1"/>
  <c r="J72" i="1"/>
  <c r="J73" i="1"/>
  <c r="J74" i="1"/>
  <c r="J75" i="1"/>
  <c r="J76" i="1"/>
  <c r="I71" i="1"/>
  <c r="H71" i="1"/>
  <c r="J70" i="1"/>
  <c r="I69" i="1"/>
  <c r="H69" i="1"/>
  <c r="J67" i="1"/>
  <c r="J68" i="1"/>
  <c r="I66" i="1"/>
  <c r="H66" i="1"/>
  <c r="J65" i="1"/>
  <c r="I64" i="1"/>
  <c r="H64" i="1"/>
  <c r="J61" i="1"/>
  <c r="J62" i="1"/>
  <c r="J63" i="1"/>
  <c r="J60" i="1"/>
  <c r="I59" i="1"/>
  <c r="H59" i="1"/>
  <c r="J52" i="1"/>
  <c r="J53" i="1"/>
  <c r="J54" i="1"/>
  <c r="J56" i="1"/>
  <c r="J57" i="1"/>
  <c r="I51" i="1"/>
  <c r="H51" i="1"/>
  <c r="J48" i="1"/>
  <c r="J50" i="1"/>
  <c r="I47" i="1"/>
  <c r="H47" i="1"/>
  <c r="J41" i="1"/>
  <c r="J42" i="1"/>
  <c r="J43" i="1"/>
  <c r="J45" i="1"/>
  <c r="J46" i="1"/>
  <c r="I40" i="1"/>
  <c r="H40" i="1"/>
  <c r="J34" i="1"/>
  <c r="J35" i="1"/>
  <c r="J36" i="1"/>
  <c r="J37" i="1"/>
  <c r="J38" i="1"/>
  <c r="J39" i="1"/>
  <c r="I33" i="1"/>
  <c r="H33" i="1"/>
  <c r="J29" i="1"/>
  <c r="J30" i="1"/>
  <c r="J31" i="1"/>
  <c r="J32" i="1"/>
  <c r="I28" i="1"/>
  <c r="H28" i="1"/>
  <c r="J17" i="1"/>
  <c r="J18" i="1"/>
  <c r="J19" i="1"/>
  <c r="J20" i="1"/>
  <c r="J21" i="1"/>
  <c r="J22" i="1"/>
  <c r="J23" i="1"/>
  <c r="J24" i="1"/>
  <c r="J25" i="1"/>
  <c r="J26" i="1"/>
  <c r="J27" i="1"/>
  <c r="I16" i="1"/>
  <c r="H16" i="1"/>
  <c r="J7" i="1"/>
  <c r="J8" i="1"/>
  <c r="J9" i="1"/>
  <c r="J12" i="1"/>
  <c r="J13" i="1"/>
  <c r="J14" i="1"/>
  <c r="I6" i="1"/>
  <c r="H6" i="1"/>
  <c r="D10" i="1"/>
  <c r="G10" i="1"/>
  <c r="J51" i="1" l="1"/>
  <c r="J100" i="1"/>
  <c r="J92" i="1"/>
  <c r="J87" i="1"/>
  <c r="J96" i="1"/>
  <c r="J105" i="1"/>
  <c r="J66" i="1"/>
  <c r="J64" i="1"/>
  <c r="J77" i="1"/>
  <c r="J69" i="1"/>
  <c r="J28" i="1"/>
  <c r="J47" i="1"/>
  <c r="J59" i="1"/>
  <c r="J71" i="1"/>
  <c r="J6" i="1"/>
  <c r="J16" i="1"/>
  <c r="J33" i="1"/>
  <c r="J40" i="1"/>
  <c r="E6" i="1"/>
  <c r="J180" i="1" l="1"/>
  <c r="G155" i="1"/>
  <c r="F154" i="1"/>
  <c r="E154" i="1"/>
  <c r="F146" i="1"/>
  <c r="E146" i="1"/>
  <c r="F124" i="1"/>
  <c r="E124" i="1"/>
  <c r="G176" i="1"/>
  <c r="G177" i="1"/>
  <c r="G178" i="1"/>
  <c r="G175" i="1"/>
  <c r="G174" i="1"/>
  <c r="F173" i="1"/>
  <c r="E173" i="1"/>
  <c r="F167" i="1"/>
  <c r="E167" i="1"/>
  <c r="G172" i="1"/>
  <c r="F164" i="1"/>
  <c r="E164" i="1"/>
  <c r="F159" i="1"/>
  <c r="E159" i="1"/>
  <c r="F151" i="1"/>
  <c r="E151" i="1"/>
  <c r="F129" i="1"/>
  <c r="E129" i="1"/>
  <c r="G138" i="1"/>
  <c r="G139" i="1"/>
  <c r="G141" i="1"/>
  <c r="G142" i="1"/>
  <c r="G145" i="1"/>
  <c r="G137" i="1"/>
  <c r="F127" i="1"/>
  <c r="E127" i="1"/>
  <c r="F107" i="1"/>
  <c r="E107" i="1"/>
  <c r="F105" i="1"/>
  <c r="E105" i="1"/>
  <c r="F100" i="1"/>
  <c r="E100" i="1"/>
  <c r="F96" i="1"/>
  <c r="E96" i="1"/>
  <c r="D99" i="1"/>
  <c r="F92" i="1"/>
  <c r="E92" i="1"/>
  <c r="F87" i="1"/>
  <c r="E87" i="1"/>
  <c r="F77" i="1"/>
  <c r="E77" i="1"/>
  <c r="G86" i="1"/>
  <c r="G85" i="1"/>
  <c r="G173" i="1" l="1"/>
  <c r="G76" i="1"/>
  <c r="G75" i="1"/>
  <c r="F71" i="1"/>
  <c r="E71" i="1"/>
  <c r="F69" i="1"/>
  <c r="E69" i="1"/>
  <c r="F66" i="1"/>
  <c r="E66" i="1"/>
  <c r="F64" i="1"/>
  <c r="E64" i="1"/>
  <c r="F59" i="1"/>
  <c r="E59" i="1"/>
  <c r="F51" i="1"/>
  <c r="E51" i="1"/>
  <c r="G58" i="1"/>
  <c r="F47" i="1"/>
  <c r="E47" i="1"/>
  <c r="F40" i="1"/>
  <c r="E40" i="1"/>
  <c r="F33" i="1"/>
  <c r="E33" i="1"/>
  <c r="F28" i="1" l="1"/>
  <c r="E28" i="1"/>
  <c r="F16" i="1"/>
  <c r="E16" i="1"/>
  <c r="G27" i="1"/>
  <c r="G7" i="1"/>
  <c r="G8" i="1"/>
  <c r="G9" i="1"/>
  <c r="G11" i="1"/>
  <c r="G12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7" i="1"/>
  <c r="G78" i="1"/>
  <c r="G79" i="1"/>
  <c r="G80" i="1"/>
  <c r="G81" i="1"/>
  <c r="G83" i="1"/>
  <c r="G84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8" i="1"/>
  <c r="G119" i="1"/>
  <c r="G121" i="1"/>
  <c r="G122" i="1"/>
  <c r="G123" i="1"/>
  <c r="G124" i="1"/>
  <c r="G127" i="1"/>
  <c r="G128" i="1"/>
  <c r="G129" i="1"/>
  <c r="G130" i="1"/>
  <c r="G131" i="1"/>
  <c r="G132" i="1"/>
  <c r="G133" i="1"/>
  <c r="G134" i="1"/>
  <c r="G135" i="1"/>
  <c r="G136" i="1"/>
  <c r="G146" i="1"/>
  <c r="G147" i="1"/>
  <c r="G151" i="1"/>
  <c r="G152" i="1"/>
  <c r="G154" i="1"/>
  <c r="G159" i="1"/>
  <c r="G160" i="1"/>
  <c r="G161" i="1"/>
  <c r="G163" i="1"/>
  <c r="G164" i="1"/>
  <c r="G165" i="1"/>
  <c r="G166" i="1"/>
  <c r="G167" i="1"/>
  <c r="G168" i="1"/>
  <c r="G169" i="1"/>
  <c r="G170" i="1"/>
  <c r="G171" i="1"/>
  <c r="F6" i="1"/>
  <c r="G28" i="1" l="1"/>
  <c r="G16" i="1"/>
  <c r="E180" i="1"/>
  <c r="G6" i="1"/>
  <c r="F180" i="1"/>
  <c r="D171" i="1"/>
  <c r="D170" i="1"/>
  <c r="D169" i="1"/>
  <c r="D168" i="1"/>
  <c r="D166" i="1"/>
  <c r="D165" i="1"/>
  <c r="D161" i="1"/>
  <c r="D163" i="1"/>
  <c r="D160" i="1"/>
  <c r="D156" i="1"/>
  <c r="D157" i="1"/>
  <c r="D158" i="1"/>
  <c r="D155" i="1"/>
  <c r="D152" i="1"/>
  <c r="C151" i="1"/>
  <c r="B151" i="1"/>
  <c r="G180" i="1" l="1"/>
  <c r="D151" i="1"/>
  <c r="C167" i="1"/>
  <c r="B167" i="1"/>
  <c r="C164" i="1"/>
  <c r="B164" i="1"/>
  <c r="C159" i="1"/>
  <c r="B159" i="1"/>
  <c r="C154" i="1"/>
  <c r="B154" i="1"/>
  <c r="D164" i="1" l="1"/>
  <c r="D154" i="1"/>
  <c r="D159" i="1"/>
  <c r="D167" i="1"/>
  <c r="C146" i="1"/>
  <c r="B146" i="1"/>
  <c r="D130" i="1"/>
  <c r="D131" i="1"/>
  <c r="D132" i="1"/>
  <c r="D133" i="1"/>
  <c r="D134" i="1"/>
  <c r="D135" i="1"/>
  <c r="D136" i="1"/>
  <c r="C129" i="1"/>
  <c r="B129" i="1"/>
  <c r="D128" i="1"/>
  <c r="C127" i="1"/>
  <c r="B127" i="1"/>
  <c r="D126" i="1"/>
  <c r="D125" i="1"/>
  <c r="C124" i="1"/>
  <c r="B124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C107" i="1"/>
  <c r="B107" i="1"/>
  <c r="C105" i="1"/>
  <c r="B105" i="1"/>
  <c r="C100" i="1"/>
  <c r="B100" i="1"/>
  <c r="D104" i="1"/>
  <c r="D103" i="1"/>
  <c r="D102" i="1"/>
  <c r="C92" i="1"/>
  <c r="B92" i="1"/>
  <c r="D95" i="1"/>
  <c r="C77" i="1"/>
  <c r="B77" i="1"/>
  <c r="D84" i="1"/>
  <c r="D83" i="1"/>
  <c r="D82" i="1"/>
  <c r="D81" i="1"/>
  <c r="D80" i="1"/>
  <c r="C71" i="1"/>
  <c r="B71" i="1"/>
  <c r="C59" i="1"/>
  <c r="B59" i="1"/>
  <c r="D63" i="1"/>
  <c r="D62" i="1"/>
  <c r="C51" i="1"/>
  <c r="B51" i="1"/>
  <c r="C40" i="1"/>
  <c r="B40" i="1"/>
  <c r="D46" i="1"/>
  <c r="D45" i="1"/>
  <c r="D44" i="1"/>
  <c r="C33" i="1"/>
  <c r="B33" i="1"/>
  <c r="D39" i="1"/>
  <c r="D38" i="1"/>
  <c r="D129" i="1" l="1"/>
  <c r="D107" i="1"/>
  <c r="D124" i="1"/>
  <c r="D127" i="1"/>
  <c r="D146" i="1"/>
  <c r="D105" i="1"/>
  <c r="C16" i="1"/>
  <c r="B16" i="1"/>
  <c r="D26" i="1"/>
  <c r="D25" i="1"/>
  <c r="D24" i="1"/>
  <c r="D23" i="1"/>
  <c r="D22" i="1"/>
  <c r="C6" i="1"/>
  <c r="B6" i="1"/>
  <c r="D14" i="1"/>
  <c r="D13" i="1"/>
  <c r="C96" i="1"/>
  <c r="B96" i="1"/>
  <c r="C87" i="1"/>
  <c r="B87" i="1"/>
  <c r="C69" i="1"/>
  <c r="B69" i="1"/>
  <c r="C66" i="1"/>
  <c r="B66" i="1"/>
  <c r="C64" i="1"/>
  <c r="B64" i="1"/>
  <c r="C47" i="1"/>
  <c r="B47" i="1"/>
  <c r="C28" i="1"/>
  <c r="B28" i="1"/>
  <c r="B180" i="1" l="1"/>
  <c r="C180" i="1"/>
  <c r="D101" i="1"/>
  <c r="D100" i="1"/>
  <c r="D98" i="1"/>
  <c r="D97" i="1"/>
  <c r="D96" i="1"/>
  <c r="D94" i="1"/>
  <c r="D93" i="1"/>
  <c r="D92" i="1"/>
  <c r="D91" i="1"/>
  <c r="D90" i="1"/>
  <c r="D88" i="1"/>
  <c r="D87" i="1"/>
  <c r="D79" i="1"/>
  <c r="D78" i="1"/>
  <c r="D77" i="1"/>
  <c r="D74" i="1"/>
  <c r="D73" i="1"/>
  <c r="D72" i="1"/>
  <c r="D71" i="1"/>
  <c r="D70" i="1"/>
  <c r="D69" i="1"/>
  <c r="D68" i="1"/>
  <c r="D67" i="1"/>
  <c r="D66" i="1"/>
  <c r="D65" i="1"/>
  <c r="D64" i="1"/>
  <c r="D61" i="1"/>
  <c r="D60" i="1"/>
  <c r="D59" i="1"/>
  <c r="D54" i="1"/>
  <c r="D53" i="1"/>
  <c r="D52" i="1"/>
  <c r="D51" i="1"/>
  <c r="D50" i="1"/>
  <c r="D49" i="1"/>
  <c r="D48" i="1"/>
  <c r="D47" i="1"/>
  <c r="D43" i="1"/>
  <c r="D42" i="1"/>
  <c r="D41" i="1"/>
  <c r="D40" i="1"/>
  <c r="D37" i="1"/>
  <c r="D36" i="1"/>
  <c r="D35" i="1"/>
  <c r="D34" i="1"/>
  <c r="D33" i="1"/>
  <c r="D32" i="1"/>
  <c r="D31" i="1"/>
  <c r="D30" i="1"/>
  <c r="D29" i="1"/>
  <c r="D28" i="1"/>
  <c r="D21" i="1"/>
  <c r="D20" i="1"/>
  <c r="D19" i="1"/>
  <c r="D18" i="1"/>
  <c r="D17" i="1"/>
  <c r="D16" i="1"/>
  <c r="D12" i="1"/>
  <c r="D11" i="1"/>
  <c r="D9" i="1"/>
  <c r="D8" i="1"/>
  <c r="D7" i="1"/>
  <c r="D6" i="1"/>
  <c r="D180" i="1" l="1"/>
</calcChain>
</file>

<file path=xl/sharedStrings.xml><?xml version="1.0" encoding="utf-8"?>
<sst xmlns="http://schemas.openxmlformats.org/spreadsheetml/2006/main" count="330" uniqueCount="175">
  <si>
    <t>Наименование государственной программы/подпрограммы</t>
  </si>
  <si>
    <t>2015 год</t>
  </si>
  <si>
    <t>Сводная бюджетная роспись</t>
  </si>
  <si>
    <t>-</t>
  </si>
  <si>
    <t>Итого</t>
  </si>
  <si>
    <t>4=3/2*100</t>
  </si>
  <si>
    <t>Подпрограмма "Обеспечение реализации государственной программы Магаданской области "Природные ресурсы и экология Магаданской области" на 2014-2020 годы" и иных полномочий министерства природных ресурсов и экологии Магаданской области"</t>
  </si>
  <si>
    <t>Государственная программа Магаданской области "Улучшение условий и охраны труда Магаданской области" на 2015-2020 годы"</t>
  </si>
  <si>
    <t>Подпрограмма "Развитие малого и среднего предпринимательства в Магаданской области на 2014-2020 годы"</t>
  </si>
  <si>
    <t>Подпрограмма "Развитие торговли на территории Магаданской области на 2014-2020 годы"</t>
  </si>
  <si>
    <t>Подпрограмма "Инновационное развитие Магаданской области на 2014-2020 годы"</t>
  </si>
  <si>
    <t>Подпрограмма "Формирование благоприятной инвестиционной среды в Магаданской области" на 2014-2020 годы"</t>
  </si>
  <si>
    <t>Подпрограмма "Создание условий для реализации государственной программы"</t>
  </si>
  <si>
    <t>Государственная программа Магаданской области "Развитие информационного общества в Магаданской области" на 2014-2020 годы"</t>
  </si>
  <si>
    <t>Государственная программа Магаданской области "Развитие транспортной системы в Магаданской области" на 2014-2022 годы"</t>
  </si>
  <si>
    <t>Подпрограмма "Содержание и развитие автомобильных дорог регионального и межмуниципального значения в Магаданской области" на 2014-2022 годы"</t>
  </si>
  <si>
    <t>Подпрограмма "Повышение безопасности дорожного движения на территории Магаданской области" на 2014-2022 годы"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</si>
  <si>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2014-2022 годы"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</si>
  <si>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2014-2022 годы"</t>
  </si>
  <si>
    <t>Подпрограмма «Обеспечение реализации государственной программы Магаданской области "Развитие транспортной системы в Магаданской области" на 2014-2022 годы"</t>
  </si>
  <si>
    <t>Государственная программа Магаданской области "Развитие лесного хозяйства в Магаданской области на 2014-2020 годы"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</si>
  <si>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</si>
  <si>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Государственная программа Магаданской области "Развитие сельского хозяйства Магаданской области на 2014-2020 годы"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</si>
  <si>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2014-2017 годы"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</si>
  <si>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 за выполненные работы в рамках заключенных соглашений 2014 года</t>
  </si>
  <si>
    <t>Проведение строительства, реконструкции, ремонта или замены оборудования на котельных населенных пунктов</t>
  </si>
  <si>
    <t>Обновление парка коммунальной (специализированной) техники</t>
  </si>
  <si>
    <t>Государственная программа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</si>
  <si>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</si>
  <si>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</si>
  <si>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корпорации-Фонда содействия реформированию жилищно-коммунального хозяйства"</t>
  </si>
  <si>
    <t>Ведомственная целевая программа "Развитие производства мяса птицы и яйца в Магаданской области" на 2014-2017 годы"</t>
  </si>
  <si>
    <t>Государственная программа Магаданской области "Управление государственными финансами Магаданской области" на 2015-2017 годы"</t>
  </si>
  <si>
    <t>Подпрограмма "Организация бюджетного процесса и повышение прозрачности (открытости) управления государственными финансами" на 2015-2017 годы"</t>
  </si>
  <si>
    <t>Подпрограмма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</t>
  </si>
  <si>
    <t>Подпрограмма "Управление государственным долгом Магаданской области" на 2015-2017 годы"</t>
  </si>
  <si>
    <t>Подпрограмма "Организация и осуществление контроля в финансово-бюджетной сфере" на 2015-2017 годы"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</si>
  <si>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2014-2018 годы"</t>
  </si>
  <si>
    <t>Подпрограмма "Развитие внешнеэкономической деятельности Магаданской области" на 2014-2018 годы"</t>
  </si>
  <si>
    <t>Подпрограмма "Поддержка в Магаданской области соотечественников, проживающих за рубежом" на 2014-2018 годы"</t>
  </si>
  <si>
    <t>Исполнено на 01.04</t>
  </si>
  <si>
    <t>% исполнения на 01.04</t>
  </si>
  <si>
    <t>Основное мероприятия "Совершенствование оказаания скорой, в том числе скорой специализированной, медицинской помощи,медицинской эвакуащии"</t>
  </si>
  <si>
    <t>2016 год</t>
  </si>
  <si>
    <t>Подпрограмма "Содействие созданию в Магаданской области новых мест в общеобразовательных организациях" на 2016-2020 годы"</t>
  </si>
  <si>
    <t>Подпрограмма "Построение и развитие аппаратно-программного комплекса "Безопасный город" в Магаданской области" на 2014-2017 годы"</t>
  </si>
  <si>
    <t>Подпрограмма "Государственная поддержка коммунального хозяйства Магаданской области" на 2016-2020 годы"</t>
  </si>
  <si>
    <t>Подпрограмма  "Оказание государственной поддержки в обеспечении жильем молодых семей - участников подпрограммы "Обеспечение жильем молодых семей", возраст которых превышает 35 лет" на 2014-2020 годы"</t>
  </si>
  <si>
    <t>Подпрограмма "Развитие молочного скотоводства на 2016-2020 годы"</t>
  </si>
  <si>
    <t>Подпрограмма "Обеспечение государственного регионального ветеринарного надзора и развития государственной ветиринарной службы Магаданской области на 2016-2020 годы"</t>
  </si>
  <si>
    <t>Подпрограмма "Поддержка племенного дела, селекции и семеноводства на 2016-2020 годы"</t>
  </si>
  <si>
    <t>Подпрограмма "Развитие мясного скотоводства на 2016-2020 годы"</t>
  </si>
  <si>
    <t>Подпрограмма "Развитие овощеводства открытого и защищенного грунта и семенного картофелеводства на 2016-2020 годы"</t>
  </si>
  <si>
    <t>Подпрограмма "Повышение уровня финансовой грамотности населения в Магаданской области" на 2015-2020 годы"</t>
  </si>
  <si>
    <t>Государственная программа Магаданской области "Управление государственным имуществом Магаданской области" на 2016-2020 годы"</t>
  </si>
  <si>
    <t>Подпрограмма "Совершенствование системы управления в сфере имущественно-земельных отношений Магаданской области" на 2016-2020 годы"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</si>
  <si>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2016-2019 годы"</t>
  </si>
  <si>
    <t>Государственная программа Магаданской области "Повышение мобильности трудовых ресурсов" на 2015-2017 годы"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</si>
  <si>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</si>
  <si>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Ведомственная целевая программа "Развитие государственно-правовых институтов Магаданской области" на 2016-2017 годы</t>
  </si>
  <si>
    <t>2017 год</t>
  </si>
  <si>
    <t>Бюджет</t>
  </si>
  <si>
    <t xml:space="preserve">% исполнения </t>
  </si>
  <si>
    <t>2</t>
  </si>
  <si>
    <t>3</t>
  </si>
  <si>
    <t>4=(3-2)*100</t>
  </si>
  <si>
    <t>7=(6-5)*100</t>
  </si>
  <si>
    <t>Подпрограмма «Развитие скорой медицинской помощи»</t>
  </si>
  <si>
    <t>Подпрограмма «Развитие спорта высших достижений и подготовка спортивного резерва в Магаданской области на 2017 - 2020 годы»</t>
  </si>
  <si>
    <t>Подпрограмма «Построение и развитие аппаратно-программного комплекса «Безопасный город» в Магаданской области» на 2014-2019 годы»</t>
  </si>
  <si>
    <t>Подпрограмма «Профилактика коррупции в Магаданской области» на 2017-2021 годы</t>
  </si>
  <si>
    <t>Подпрограмма «Строительство и реконструкция автомобильных дорог общего пользования в Магаданской области» на 2014-2022 годы»</t>
  </si>
  <si>
    <t>Подпрограмма «Обеспечение использования, охраны, защиты и воспроизводства лесов»</t>
  </si>
  <si>
    <t>Подпрограмма «Стимулирование инвестиционной деятельности в агропромышленном комплексе на 2017-2020 годы»</t>
  </si>
  <si>
    <t>Подпрограмма «Развитие отраслей агропромышленного комплекса на 2017-2020 годы»</t>
  </si>
  <si>
    <t>Основное мероприятие «Строительство объектов коммунальной инфраструктуры»</t>
  </si>
  <si>
    <t>Государственная программа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2014-2020 годы»</t>
  </si>
  <si>
    <t>Подпрограмма «Обеспечение реализации региональной программы по капитальному ремонту общего имущества многоквартирных домов на территории Магаданской области»</t>
  </si>
  <si>
    <t>Подпрограмма «Содействие муниципальным образованиям в оптимизации системы расселения в Магаданской области» на 2016-2020 годы»</t>
  </si>
  <si>
    <t>Государственная программа Магаданской области «Развитие инфраструктуры градостроительной деятельности на территории Магаданской области» на 2017-2021 годы»</t>
  </si>
  <si>
    <t>Государственная программа Магаданской области "Развитие здравоохранения Магаданской области" на 2014-2020 годы"</t>
  </si>
  <si>
    <t>Подпрограмма "Профилактика заболеваний и формирование здорового образа жизни. Развитие первичной медико-санитарной помощи" на 2014-2020 годы"</t>
  </si>
  <si>
    <t>Подпрограмма 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эвакуации, медицинской реабилитации и паллиативной помощи"</t>
  </si>
  <si>
    <t>Подпрограмма  "Охрана здоровья матери и ребенка" на 2014-2020 годы"</t>
  </si>
  <si>
    <t>Подпрограмма  "Развитие медицинской реабилитации и санаторно-курортного лечения, в том числе детям" на 2014-2020 годы"</t>
  </si>
  <si>
    <t>Подпрограмма  "Оказание паллиативной помощи, в том числе детям" на 2014-2016 годы"</t>
  </si>
  <si>
    <t>Подпрограмма  "Кадровое обеспечение системы здравоохранения" на 2014-2020 годы"</t>
  </si>
  <si>
    <t>Подпрограмма  " Создание услови для реализации государственной программы" на 2014-2020 годы"</t>
  </si>
  <si>
    <t>Подпрограмма  "Повышение качества и доступности дошкольного образования в Магаданской области" на 2014-2020 годы"</t>
  </si>
  <si>
    <t>Государственная программа  "Развитие образования в Магаданской области" на 2014-2020 годы"</t>
  </si>
  <si>
    <t>Подпрограмма  "Развитие общего образования в Магаданской области" на 2014-2020 годы"</t>
  </si>
  <si>
    <t>Подпрограмма  "Развитие дополнительного образования в Магаданской области" на 2014-2020 годы"</t>
  </si>
  <si>
    <t>Подпрограмма  "Развитие среднего профессионального образования в Магаданской области" на 2014-2020 годы2</t>
  </si>
  <si>
    <t>Подпрограмма  "Кадры Магаданской области" на 2014-2020 годы"</t>
  </si>
  <si>
    <t>Подпрограмма  "Организация и обеспечение отдыха и оздоровления детей" на 2014-2016 годы"</t>
  </si>
  <si>
    <t>Подпрограмма  "Обеспечение жилыми помещениями детей-сирот, детей, оставшихся без попечения родителей, лиц из числа детей-сирот, оставшихся без попечения родителей, в Магаданской области" на 2014-2020 годы"</t>
  </si>
  <si>
    <t>Подпрограмма  "Ипотечное кредитование молодых учителей общеобразовательных организаций Магаданской области" на 2014-2020 годы"</t>
  </si>
  <si>
    <t>Подпрограмма  "Безопасность образовательных организаций в Магаданской области" на 2014-2020 годы"</t>
  </si>
  <si>
    <t>Подпрограмма  "Управление развитием отрасли образования в Магаданской области" на 2014-2020 годы"</t>
  </si>
  <si>
    <t>Государственная программа  "Молодежь Магаданской области" на 2014-2020 годы"</t>
  </si>
  <si>
    <t>Подпрограмма  "Гражданское и патриотическое воспитание молодежи" на 2014-2020 годы"</t>
  </si>
  <si>
    <t>Подпрограмма  Вовлечение молодежи в социальную практику, поддержка талантливой молодежи" на 2014-2020 годы"</t>
  </si>
  <si>
    <t>Подпрограмма  "Формирование и развития инфраструктуры молодежной политики" на 2014-2020 годы"</t>
  </si>
  <si>
    <t>Подпрограмма  "Создание условий для реализации государственной программы" на 2014-2015 годы"</t>
  </si>
  <si>
    <t>Государственная программа  "Развитие культуры и туризма в магаданской области" на 2014-2020 годы"</t>
  </si>
  <si>
    <t>Подпрограмма  "Сохранение библиотечных, музейных и архивных фондов Магаданской области" на 2014-2020 годы"</t>
  </si>
  <si>
    <t>Подпрограмма  "Развитие библиотечного дела Магаданской области" на 2014-2020 годы"</t>
  </si>
  <si>
    <t>Подпрограмма  "Финансовая поддержка творческих общественных объединений и деятелей культуры и искусства Магаданской области" на 2014-2020 годы"</t>
  </si>
  <si>
    <t>Подпрограмма  "Государственная поддержка развития культуры Магаданской области" на 2014-2020 годы"</t>
  </si>
  <si>
    <t>Подпрограмма  "Оказание государственных услуг в сфере культуры и отраслевого образования в Магаданской области" на 2014-2020 годы"</t>
  </si>
  <si>
    <t>Подпрограмма  "Развитие туризма" на 2014-2020 годы"</t>
  </si>
  <si>
    <t>Государственная программа  "Развитие  физической культуры и спорта в Магаданской области" на 2014-2020 годы"</t>
  </si>
  <si>
    <t>Подпрограмма  "Развитие массовой физической культуры и спорта" на 2014-2020 годы"</t>
  </si>
  <si>
    <t>Подпрограмма  "Обеспечение процесса физической подготовки и спорта" на 2014-2020 годы"</t>
  </si>
  <si>
    <t>Подпрограмма  "Развитие базовых олимпийских видов спорта" на 2014-2020 годы"</t>
  </si>
  <si>
    <t>Подпрограмма   "Развитие адаптивной физической культуры и адаптивного спорта" на 2014-2020 годы"</t>
  </si>
  <si>
    <t>Подпрограмма  "Управление развитием отрасли физической культуры, спорта и туризма" на 2014-2020 годы"</t>
  </si>
  <si>
    <t>Государственная программа  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2014-2018 годы"</t>
  </si>
  <si>
    <t>Подпрограмма  "Профилактика правонарушений и обеспечение общественной безопасности в Магаданской области" на 2014-2018 годы"</t>
  </si>
  <si>
    <t>Подпрограмма  "Профилактика коррупции в Магаданской области" на 2014-2018 годы"</t>
  </si>
  <si>
    <t>Подпрограмма  "Комплексные меры противодействия злоупотреблению наркотическими средствами и их незаконному обороту на территории Магаданской области" на 2014-2018 годы"</t>
  </si>
  <si>
    <t>Государственная программа  "Защита населения и территории от чрезвычайных ситуаций и обеспечение пожарной безопасности в Магаданской области" на 2014-2017 годы"</t>
  </si>
  <si>
    <t>Подпрограмма 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2014-2017 годы"</t>
  </si>
  <si>
    <t>Подпрограмма  "Пожарная безопасность в Магаданской области" на 2014-2017 годы"</t>
  </si>
  <si>
    <t>Подпрограмма  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2014-2017 годы"</t>
  </si>
  <si>
    <t>Подпрограмма  "Повышение устойчивости жилых домов, основных объектов и систем жизнеобеспечения на территории Магаданской области" на 2014-2017 годы"</t>
  </si>
  <si>
    <t>Подпрограмма  "Создание условий для реализации государственной программы" на 2014-2017 годы"</t>
  </si>
  <si>
    <t>Государственная программа  "Природные ресурсы и экология Магаданской области" на 2014-2020 годы"</t>
  </si>
  <si>
    <t>Подпрограмма  Подпрограмма "Природные ресурсы Магаданской области" на 2014-2020 годы"</t>
  </si>
  <si>
    <t>Подпрограмма  "Экологическая безопасность и охрана окружающей среды Магаданской области" на 2014-2020 годы"</t>
  </si>
  <si>
    <t>Подпрограмма  "Развитие водохозяйственного комплекса Магаданской области" на 2014-2020 годы"</t>
  </si>
  <si>
    <t>Государственная программа  "Формирование доступной среды в Магаданской области" на 2014-2016 годы"</t>
  </si>
  <si>
    <t>Государственная программа   "Трудовые ресурсы Магаданской области" на 2014-2017 годы"</t>
  </si>
  <si>
    <t>Подпрограмма   "Содействие занятости населения Магаданской области" на 2014-2017 годы"</t>
  </si>
  <si>
    <t>Подпрограмма   "Оказание содействия добровольному переселению соотечественников, проживающих за рубежом, в Магаданскую область" на 2014-2017 годы"</t>
  </si>
  <si>
    <t>Государственная программа   "Улучшение условий и охраны труда Магаданской области" на 2015-2020 годы"</t>
  </si>
  <si>
    <t>Государственная программа  "Развитие социальной защиты населения Магаданской области" на 2014-2018 годы"</t>
  </si>
  <si>
    <t>Подпрограмма  "Старшее поколение Магаданской области" на 2014-2018 годы"</t>
  </si>
  <si>
    <t>Подпрограмма  "Укрепление материально-технической базы учреждений социальной поддержки и социального обслуживания населения Магаданской области" на 2014-2018 годы"</t>
  </si>
  <si>
    <t>Подпрограмма  "Содействие в социальной адаптации отдельных категорий граждан, проживающих на территории Магаданской области" на 2014-2018 годы"</t>
  </si>
  <si>
    <t>Подпрограмма "Обеспечение мер социальной поддержки отдельных категорий граждан" на 2014-2018 годы"</t>
  </si>
  <si>
    <t>Подпрограмма "Создание условий для реализации государственной программы на 2014-2018 годы"</t>
  </si>
  <si>
    <t>Государственная программа  "Обеспечение доступным и комфортным жильем жителей Магаданской области" на 2014-2020 годы"</t>
  </si>
  <si>
    <t>Подпрограмма  "Выполнение государственных обязательств по обеспечению жильем категорий граждан, установленных областным законодательством" на 2014-2020 годы"</t>
  </si>
  <si>
    <t>Подпрограмма   "Оказание поддержки в обеспечении жильем молодых семей" на 2014-2020 годы"</t>
  </si>
  <si>
    <t>Подпрограмма  "Оказание поддержки в обеспечении жильем молодых ученых" на 2014-2020 годы"</t>
  </si>
  <si>
    <t>Подпрограмма  "Оказание содействия муниципальным образованиям Магаданской области в переселении граждан из аварийного жилищного фонда" на 2014-2020 годы"</t>
  </si>
  <si>
    <t>Подпрограмма  "Содействие муниципальным образованиям в оптимизации системы расселения в Магаданской области" на 2014-2020 годы"</t>
  </si>
  <si>
    <t>Подпрограмма  "Кадровое обеспечение задач строительства" на 2014-2020 годы"</t>
  </si>
  <si>
    <t>Подпрограмма  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2014-2020 годы"</t>
  </si>
  <si>
    <t>Государственная программа  Магаданской области "Развитие системы государственного и муниципального управления в Магаданской области" на 2014-2016 годы"</t>
  </si>
  <si>
    <t>Подпрограмма  "Развитие государственной гражданской и муниципальной службы в Магаданской области" на 2014-2016 годы"</t>
  </si>
  <si>
    <t>Подпрограмма  "Повышение квалификации лиц, замещающих муниципальные должности в Магаданской области" на 2014-2016 годы"</t>
  </si>
  <si>
    <t>Подпрограмма   "Формирование и подготовка резерва управленческих кадров Магаданской области" на 2014-2016 годы"</t>
  </si>
  <si>
    <t>Государственная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</si>
  <si>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  "О поддержке социально ориентированных некоммерческих организаций в Магаданской области" на 2015-2020 годы"</t>
  </si>
  <si>
    <t>Подпрограмма  "Патриотическое воспитание жителей Магаданской области" на 2015-2020 годы"</t>
  </si>
  <si>
    <t>Подпрограмма 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</si>
  <si>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Государственная программа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на 2014-2017 годы"</t>
  </si>
  <si>
    <t>Подпрограмма  Подпрограмма "Регулирование численности объектов животного мира (волка) на территории Магаданской области" на 2014-2017 годы"</t>
  </si>
  <si>
    <t>Подпрограмма   "Совершенствование развития и охраны особо охраняемых природных территорий регионального значения" на 2014-2017 годы"</t>
  </si>
  <si>
    <t>Подпрограмма  "Охрана и использование объектов животного мира на территории Магаданской области" на 2014-2017 годы"</t>
  </si>
  <si>
    <t>Государственная программа  "Экономическое развитие и инновационная экономика Магаданской области на 2014-2020 годы"</t>
  </si>
  <si>
    <t>Подпрограмма  "Развитие подотрасли растениеводства, переработки и реализации продукции растениеводства на 2014-2020 годы"</t>
  </si>
  <si>
    <t>Подпрограмма  "Развитие подотрасли животноводства, переработки и реализации продукции животноводства на 2014-2020 годы"</t>
  </si>
  <si>
    <t>Подпрограмма  "Поддержка малых форм хозяйствования на 2014-2020 годы"</t>
  </si>
  <si>
    <t>Подпрограмма  "Техническая и технологическая модернизация, инновационное развитие на 2014-2020 годы"</t>
  </si>
  <si>
    <t>Подпрограмма  "Обеспечение реализации Государственной программы "Развитие сельского хозяйства Магаданской области на 2014-2020 годы"</t>
  </si>
  <si>
    <t>Подпрограмма  "Устойчивое развитие сельских территорий Магаданской области на 2014-2017 годы и на период до 2020 года"</t>
  </si>
  <si>
    <t>Подпрограмма  "Развитие мелиорации земель сельскохозяйственного назначения в Магаданской области на 2014-2020 годы"</t>
  </si>
  <si>
    <t>Сведения об исполнении областного бюджета по расходам за I полугодие 2017 года в разрезе государственных программ (подпрограмм) Магаданской области области в сравнении с соотвествующим периодом прошлого года</t>
  </si>
  <si>
    <t>Факт на 01.07.2016</t>
  </si>
  <si>
    <t>Факт на 01.07.2017</t>
  </si>
  <si>
    <t>Подпрограмма "Развитие оленеводства в Магаданской области на 2016-2020"</t>
  </si>
  <si>
    <t>Подпрограмма «Содержание и развитие автомобильных дорог регионального и межмуниципального значения в Магаданской области» на 2014-2022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</si>
</sst>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0" fillId="3" borderId="0" xfId="0" applyFill="1"/>
    <xf numFmtId="0" fontId="3" fillId="3" borderId="0" xfId="0" applyFont="1" applyFill="1"/>
    <xf numFmtId="0" fontId="0" fillId="3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6" fillId="3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165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workbookViewId="0">
      <selection activeCell="J185" sqref="J185"/>
    </sheetView>
  </sheetViews>
  <sheetFormatPr defaultRowHeight="15" x14ac:dyDescent="0.25"/>
  <cols>
    <col min="1" max="1" width="66.5703125" customWidth="1"/>
    <col min="2" max="2" width="19.42578125" hidden="1" customWidth="1"/>
    <col min="3" max="3" width="17" hidden="1" customWidth="1"/>
    <col min="4" max="4" width="12.85546875" hidden="1" customWidth="1"/>
    <col min="5" max="5" width="15.5703125" customWidth="1"/>
    <col min="6" max="6" width="15.28515625" customWidth="1"/>
    <col min="7" max="7" width="13.28515625" customWidth="1"/>
    <col min="8" max="8" width="16.140625" style="33" customWidth="1"/>
    <col min="9" max="9" width="16.7109375" style="33" customWidth="1"/>
    <col min="10" max="10" width="15.42578125" style="33" customWidth="1"/>
  </cols>
  <sheetData>
    <row r="1" spans="1:10" ht="62.25" customHeight="1" x14ac:dyDescent="0.25">
      <c r="A1" s="45" t="s">
        <v>170</v>
      </c>
      <c r="B1" s="45"/>
      <c r="C1" s="45"/>
      <c r="D1" s="45"/>
      <c r="E1" s="46"/>
      <c r="F1" s="46"/>
      <c r="G1" s="46"/>
    </row>
    <row r="3" spans="1:10" ht="51.75" customHeight="1" x14ac:dyDescent="0.25">
      <c r="A3" s="49" t="s">
        <v>0</v>
      </c>
      <c r="B3" s="50" t="s">
        <v>1</v>
      </c>
      <c r="C3" s="51"/>
      <c r="D3" s="52"/>
      <c r="E3" s="50" t="s">
        <v>43</v>
      </c>
      <c r="F3" s="51"/>
      <c r="G3" s="52"/>
      <c r="H3" s="56" t="s">
        <v>60</v>
      </c>
      <c r="I3" s="57"/>
      <c r="J3" s="58"/>
    </row>
    <row r="4" spans="1:10" ht="30" x14ac:dyDescent="0.25">
      <c r="A4" s="49"/>
      <c r="B4" s="5" t="s">
        <v>2</v>
      </c>
      <c r="C4" s="5" t="s">
        <v>40</v>
      </c>
      <c r="D4" s="5" t="s">
        <v>41</v>
      </c>
      <c r="E4" s="5" t="s">
        <v>61</v>
      </c>
      <c r="F4" s="5" t="s">
        <v>171</v>
      </c>
      <c r="G4" s="5" t="s">
        <v>62</v>
      </c>
      <c r="H4" s="31" t="s">
        <v>61</v>
      </c>
      <c r="I4" s="31" t="s">
        <v>172</v>
      </c>
      <c r="J4" s="31" t="s">
        <v>62</v>
      </c>
    </row>
    <row r="5" spans="1:10" x14ac:dyDescent="0.25">
      <c r="A5" s="6">
        <v>1</v>
      </c>
      <c r="B5" s="6">
        <v>2</v>
      </c>
      <c r="C5" s="6">
        <v>3</v>
      </c>
      <c r="D5" s="6" t="s">
        <v>5</v>
      </c>
      <c r="E5" s="6" t="s">
        <v>63</v>
      </c>
      <c r="F5" s="6" t="s">
        <v>64</v>
      </c>
      <c r="G5" s="6" t="s">
        <v>65</v>
      </c>
      <c r="H5" s="31">
        <v>5</v>
      </c>
      <c r="I5" s="31">
        <v>6</v>
      </c>
      <c r="J5" s="31" t="s">
        <v>66</v>
      </c>
    </row>
    <row r="6" spans="1:10" s="1" customFormat="1" ht="49.5" customHeight="1" x14ac:dyDescent="0.25">
      <c r="A6" s="7" t="s">
        <v>80</v>
      </c>
      <c r="B6" s="8">
        <f>SUM(B7:B14)</f>
        <v>5191301.3999999994</v>
      </c>
      <c r="C6" s="8">
        <f>SUM(C7:C14)</f>
        <v>898982.2</v>
      </c>
      <c r="D6" s="8">
        <f>C6/B6*100</f>
        <v>17.317087387759841</v>
      </c>
      <c r="E6" s="9">
        <f>SUM(E7:E15)</f>
        <v>5925591.2000000002</v>
      </c>
      <c r="F6" s="9">
        <f>SUM(F7:F15)</f>
        <v>2509340.1</v>
      </c>
      <c r="G6" s="10">
        <f>F6/E6*100</f>
        <v>42.347506186386937</v>
      </c>
      <c r="H6" s="29">
        <f>SUM(H7:H15)</f>
        <v>5682903.4000000004</v>
      </c>
      <c r="I6" s="29">
        <f>SUM(I7:I15)</f>
        <v>2537322</v>
      </c>
      <c r="J6" s="29">
        <f>I6/H6*100</f>
        <v>44.648339438604566</v>
      </c>
    </row>
    <row r="7" spans="1:10" ht="45" x14ac:dyDescent="0.25">
      <c r="A7" s="11" t="s">
        <v>81</v>
      </c>
      <c r="B7" s="12">
        <v>68345.5</v>
      </c>
      <c r="C7" s="12">
        <v>1295.9000000000001</v>
      </c>
      <c r="D7" s="13">
        <f t="shared" ref="D7:D77" si="0">C7/B7*100</f>
        <v>1.8961014258436912</v>
      </c>
      <c r="E7" s="14">
        <v>235601.8</v>
      </c>
      <c r="F7" s="14">
        <v>125714.6</v>
      </c>
      <c r="G7" s="15">
        <f t="shared" ref="G7:G67" si="1">F7/E7*100</f>
        <v>53.358930194930608</v>
      </c>
      <c r="H7" s="31">
        <v>257016.7</v>
      </c>
      <c r="I7" s="31">
        <v>108527.9</v>
      </c>
      <c r="J7" s="31">
        <f t="shared" ref="J7:J14" si="2">I7/H7*100</f>
        <v>42.226010994616296</v>
      </c>
    </row>
    <row r="8" spans="1:10" ht="60" x14ac:dyDescent="0.25">
      <c r="A8" s="11" t="s">
        <v>82</v>
      </c>
      <c r="B8" s="12">
        <v>409338.6</v>
      </c>
      <c r="C8" s="12">
        <v>7756</v>
      </c>
      <c r="D8" s="13">
        <f t="shared" si="0"/>
        <v>1.8947638947316479</v>
      </c>
      <c r="E8" s="14">
        <v>169458.3</v>
      </c>
      <c r="F8" s="14">
        <v>47882.3</v>
      </c>
      <c r="G8" s="15">
        <f t="shared" si="1"/>
        <v>28.256096042507217</v>
      </c>
      <c r="H8" s="31">
        <v>160649.5</v>
      </c>
      <c r="I8" s="31">
        <v>20996.6</v>
      </c>
      <c r="J8" s="31">
        <f t="shared" si="2"/>
        <v>13.069819700652662</v>
      </c>
    </row>
    <row r="9" spans="1:10" ht="31.5" customHeight="1" x14ac:dyDescent="0.25">
      <c r="A9" s="11" t="s">
        <v>83</v>
      </c>
      <c r="B9" s="12">
        <v>73645.100000000006</v>
      </c>
      <c r="C9" s="12">
        <v>0</v>
      </c>
      <c r="D9" s="13">
        <f t="shared" si="0"/>
        <v>0</v>
      </c>
      <c r="E9" s="14">
        <v>27677</v>
      </c>
      <c r="F9" s="14">
        <v>5817</v>
      </c>
      <c r="G9" s="15">
        <f t="shared" si="1"/>
        <v>21.017451313364887</v>
      </c>
      <c r="H9" s="31">
        <v>21167</v>
      </c>
      <c r="I9" s="31">
        <v>5459.8</v>
      </c>
      <c r="J9" s="31">
        <f t="shared" si="2"/>
        <v>25.793924505125904</v>
      </c>
    </row>
    <row r="10" spans="1:10" ht="30" x14ac:dyDescent="0.25">
      <c r="A10" s="11" t="s">
        <v>84</v>
      </c>
      <c r="B10" s="12">
        <v>1451.7</v>
      </c>
      <c r="C10" s="12">
        <v>0</v>
      </c>
      <c r="D10" s="13">
        <f t="shared" si="0"/>
        <v>0</v>
      </c>
      <c r="E10" s="14">
        <v>750</v>
      </c>
      <c r="F10" s="14">
        <v>0</v>
      </c>
      <c r="G10" s="15">
        <f t="shared" si="1"/>
        <v>0</v>
      </c>
      <c r="H10" s="31" t="s">
        <v>3</v>
      </c>
      <c r="I10" s="31" t="s">
        <v>3</v>
      </c>
      <c r="J10" s="31" t="s">
        <v>3</v>
      </c>
    </row>
    <row r="11" spans="1:10" ht="30" x14ac:dyDescent="0.25">
      <c r="A11" s="11" t="s">
        <v>85</v>
      </c>
      <c r="B11" s="12">
        <v>4100</v>
      </c>
      <c r="C11" s="12">
        <v>0</v>
      </c>
      <c r="D11" s="13">
        <f t="shared" si="0"/>
        <v>0</v>
      </c>
      <c r="E11" s="14">
        <v>2407</v>
      </c>
      <c r="F11" s="14">
        <v>0</v>
      </c>
      <c r="G11" s="15">
        <f t="shared" si="1"/>
        <v>0</v>
      </c>
      <c r="H11" s="31" t="s">
        <v>3</v>
      </c>
      <c r="I11" s="31" t="s">
        <v>3</v>
      </c>
      <c r="J11" s="31" t="s">
        <v>3</v>
      </c>
    </row>
    <row r="12" spans="1:10" ht="30" x14ac:dyDescent="0.25">
      <c r="A12" s="11" t="s">
        <v>86</v>
      </c>
      <c r="B12" s="12">
        <v>37261.1</v>
      </c>
      <c r="C12" s="12">
        <v>5501.2</v>
      </c>
      <c r="D12" s="13">
        <f t="shared" si="0"/>
        <v>14.763922696860801</v>
      </c>
      <c r="E12" s="14">
        <v>73153.100000000006</v>
      </c>
      <c r="F12" s="14">
        <v>45169.1</v>
      </c>
      <c r="G12" s="15">
        <f t="shared" si="1"/>
        <v>61.745982056809609</v>
      </c>
      <c r="H12" s="31">
        <v>74218.2</v>
      </c>
      <c r="I12" s="31">
        <v>30817.1</v>
      </c>
      <c r="J12" s="31">
        <f t="shared" si="2"/>
        <v>41.522295070481363</v>
      </c>
    </row>
    <row r="13" spans="1:10" x14ac:dyDescent="0.25">
      <c r="A13" s="11" t="s">
        <v>67</v>
      </c>
      <c r="B13" s="12">
        <v>26713.1</v>
      </c>
      <c r="C13" s="12">
        <v>788.4</v>
      </c>
      <c r="D13" s="13">
        <f t="shared" si="0"/>
        <v>2.9513609427584222</v>
      </c>
      <c r="E13" s="14" t="s">
        <v>3</v>
      </c>
      <c r="F13" s="14" t="s">
        <v>3</v>
      </c>
      <c r="G13" s="15" t="s">
        <v>3</v>
      </c>
      <c r="H13" s="31">
        <v>40564.800000000003</v>
      </c>
      <c r="I13" s="31">
        <v>0</v>
      </c>
      <c r="J13" s="31">
        <f t="shared" si="2"/>
        <v>0</v>
      </c>
    </row>
    <row r="14" spans="1:10" ht="30" x14ac:dyDescent="0.25">
      <c r="A14" s="11" t="s">
        <v>87</v>
      </c>
      <c r="B14" s="12">
        <v>4570446.3</v>
      </c>
      <c r="C14" s="12">
        <v>883640.7</v>
      </c>
      <c r="D14" s="13">
        <f t="shared" si="0"/>
        <v>19.333794601196825</v>
      </c>
      <c r="E14" s="14">
        <v>5387294</v>
      </c>
      <c r="F14" s="14">
        <v>2255507.1</v>
      </c>
      <c r="G14" s="15">
        <f t="shared" si="1"/>
        <v>41.867161881271009</v>
      </c>
      <c r="H14" s="31">
        <v>5129287.2</v>
      </c>
      <c r="I14" s="31">
        <v>2371520.6</v>
      </c>
      <c r="J14" s="31">
        <f t="shared" si="2"/>
        <v>46.23489595201454</v>
      </c>
    </row>
    <row r="15" spans="1:10" ht="45" x14ac:dyDescent="0.25">
      <c r="A15" s="11" t="s">
        <v>42</v>
      </c>
      <c r="B15" s="12" t="s">
        <v>3</v>
      </c>
      <c r="C15" s="12" t="s">
        <v>3</v>
      </c>
      <c r="D15" s="13" t="s">
        <v>3</v>
      </c>
      <c r="E15" s="14">
        <v>29250</v>
      </c>
      <c r="F15" s="14">
        <v>29250</v>
      </c>
      <c r="G15" s="15">
        <f t="shared" si="1"/>
        <v>100</v>
      </c>
      <c r="H15" s="31" t="s">
        <v>3</v>
      </c>
      <c r="I15" s="31" t="s">
        <v>3</v>
      </c>
      <c r="J15" s="32" t="s">
        <v>3</v>
      </c>
    </row>
    <row r="16" spans="1:10" ht="28.5" x14ac:dyDescent="0.25">
      <c r="A16" s="17" t="s">
        <v>89</v>
      </c>
      <c r="B16" s="8">
        <f>SUM(B17:B26)</f>
        <v>4922884.5999999996</v>
      </c>
      <c r="C16" s="8">
        <f>SUM(C17:C26)</f>
        <v>917099.70000000007</v>
      </c>
      <c r="D16" s="8">
        <f t="shared" si="0"/>
        <v>18.629315422100291</v>
      </c>
      <c r="E16" s="9">
        <f>SUM(E17:E27)</f>
        <v>5437216.3999999994</v>
      </c>
      <c r="F16" s="9">
        <f>SUM(F17:F27)</f>
        <v>2741578.8000000003</v>
      </c>
      <c r="G16" s="9">
        <f t="shared" si="1"/>
        <v>50.422469850565456</v>
      </c>
      <c r="H16" s="29">
        <f>SUM(H17:H27)</f>
        <v>5258706.4000000004</v>
      </c>
      <c r="I16" s="29">
        <f>SUM(I17:I27)</f>
        <v>2590835.7000000002</v>
      </c>
      <c r="J16" s="29">
        <f>I16/H16*100</f>
        <v>49.267548003820863</v>
      </c>
    </row>
    <row r="17" spans="1:10" s="1" customFormat="1" ht="30" x14ac:dyDescent="0.25">
      <c r="A17" s="18" t="s">
        <v>88</v>
      </c>
      <c r="B17" s="16">
        <v>21151.1</v>
      </c>
      <c r="C17" s="16">
        <v>7023.5</v>
      </c>
      <c r="D17" s="13">
        <f t="shared" si="0"/>
        <v>33.206310782890725</v>
      </c>
      <c r="E17" s="14">
        <v>72269</v>
      </c>
      <c r="F17" s="14">
        <v>9740.2999999999993</v>
      </c>
      <c r="G17" s="14">
        <f t="shared" si="1"/>
        <v>13.477839737646846</v>
      </c>
      <c r="H17" s="31">
        <v>88835.3</v>
      </c>
      <c r="I17" s="31">
        <v>1403.6</v>
      </c>
      <c r="J17" s="31">
        <f t="shared" ref="J17:J27" si="3">I17/H17*100</f>
        <v>1.5800025440337342</v>
      </c>
    </row>
    <row r="18" spans="1:10" ht="30" x14ac:dyDescent="0.25">
      <c r="A18" s="18" t="s">
        <v>90</v>
      </c>
      <c r="B18" s="16">
        <v>71114.2</v>
      </c>
      <c r="C18" s="16">
        <v>5360</v>
      </c>
      <c r="D18" s="13">
        <f t="shared" si="0"/>
        <v>7.5371726040650104</v>
      </c>
      <c r="E18" s="14">
        <v>95895.3</v>
      </c>
      <c r="F18" s="14">
        <v>24452.1</v>
      </c>
      <c r="G18" s="14">
        <f t="shared" si="1"/>
        <v>25.498747071024336</v>
      </c>
      <c r="H18" s="31">
        <v>90667.4</v>
      </c>
      <c r="I18" s="31">
        <v>19993.900000000001</v>
      </c>
      <c r="J18" s="31">
        <f t="shared" si="3"/>
        <v>22.051917227140077</v>
      </c>
    </row>
    <row r="19" spans="1:10" ht="30" x14ac:dyDescent="0.25">
      <c r="A19" s="18" t="s">
        <v>91</v>
      </c>
      <c r="B19" s="16">
        <v>4458.5</v>
      </c>
      <c r="C19" s="16">
        <v>131.19999999999999</v>
      </c>
      <c r="D19" s="13">
        <f t="shared" si="0"/>
        <v>2.9426937310754733</v>
      </c>
      <c r="E19" s="14">
        <v>5493.1</v>
      </c>
      <c r="F19" s="14">
        <v>974.9</v>
      </c>
      <c r="G19" s="14">
        <f t="shared" si="1"/>
        <v>17.747719866741914</v>
      </c>
      <c r="H19" s="31">
        <v>4390.6000000000004</v>
      </c>
      <c r="I19" s="31">
        <v>805</v>
      </c>
      <c r="J19" s="31">
        <f t="shared" si="3"/>
        <v>18.334623969389149</v>
      </c>
    </row>
    <row r="20" spans="1:10" ht="33" customHeight="1" x14ac:dyDescent="0.25">
      <c r="A20" s="18" t="s">
        <v>92</v>
      </c>
      <c r="B20" s="16">
        <v>10272.799999999999</v>
      </c>
      <c r="C20" s="16">
        <v>630.5</v>
      </c>
      <c r="D20" s="13">
        <f t="shared" si="0"/>
        <v>6.1375671676660701</v>
      </c>
      <c r="E20" s="14">
        <v>13575.8</v>
      </c>
      <c r="F20" s="14">
        <v>5512.4</v>
      </c>
      <c r="G20" s="14">
        <f t="shared" si="1"/>
        <v>40.604605253465728</v>
      </c>
      <c r="H20" s="31">
        <v>27785.7</v>
      </c>
      <c r="I20" s="31">
        <v>5342.6</v>
      </c>
      <c r="J20" s="31">
        <f t="shared" si="3"/>
        <v>19.227876209704991</v>
      </c>
    </row>
    <row r="21" spans="1:10" ht="34.5" customHeight="1" x14ac:dyDescent="0.25">
      <c r="A21" s="18" t="s">
        <v>93</v>
      </c>
      <c r="B21" s="16">
        <v>55283.9</v>
      </c>
      <c r="C21" s="16">
        <v>0</v>
      </c>
      <c r="D21" s="13">
        <f t="shared" si="0"/>
        <v>0</v>
      </c>
      <c r="E21" s="14">
        <v>47711.199999999997</v>
      </c>
      <c r="F21" s="14">
        <v>1396.5</v>
      </c>
      <c r="G21" s="14">
        <f t="shared" si="1"/>
        <v>2.9269856972786266</v>
      </c>
      <c r="H21" s="31">
        <v>22383</v>
      </c>
      <c r="I21" s="31">
        <v>606.6</v>
      </c>
      <c r="J21" s="31">
        <f t="shared" si="3"/>
        <v>2.7100924809006837</v>
      </c>
    </row>
    <row r="22" spans="1:10" ht="30" x14ac:dyDescent="0.25">
      <c r="A22" s="18" t="s">
        <v>94</v>
      </c>
      <c r="B22" s="16">
        <v>164072.20000000001</v>
      </c>
      <c r="C22" s="16">
        <v>188.6</v>
      </c>
      <c r="D22" s="13">
        <f t="shared" si="0"/>
        <v>0.11494939423010112</v>
      </c>
      <c r="E22" s="14">
        <v>165991.9</v>
      </c>
      <c r="F22" s="14">
        <v>51428.7</v>
      </c>
      <c r="G22" s="14">
        <f t="shared" si="1"/>
        <v>30.982656382630719</v>
      </c>
      <c r="H22" s="31">
        <v>157315.5</v>
      </c>
      <c r="I22" s="31">
        <v>52325.7</v>
      </c>
      <c r="J22" s="31">
        <f t="shared" si="3"/>
        <v>33.261630290721513</v>
      </c>
    </row>
    <row r="23" spans="1:10" ht="60" x14ac:dyDescent="0.25">
      <c r="A23" s="18" t="s">
        <v>95</v>
      </c>
      <c r="B23" s="16">
        <v>87248.6</v>
      </c>
      <c r="C23" s="16">
        <v>0</v>
      </c>
      <c r="D23" s="13">
        <f t="shared" si="0"/>
        <v>0</v>
      </c>
      <c r="E23" s="14">
        <v>166854.70000000001</v>
      </c>
      <c r="F23" s="14">
        <v>45868</v>
      </c>
      <c r="G23" s="14">
        <f t="shared" si="1"/>
        <v>27.489786023408392</v>
      </c>
      <c r="H23" s="31">
        <v>175369.1</v>
      </c>
      <c r="I23" s="31">
        <v>16081.6</v>
      </c>
      <c r="J23" s="31">
        <f t="shared" si="3"/>
        <v>9.1701445693682633</v>
      </c>
    </row>
    <row r="24" spans="1:10" ht="45" x14ac:dyDescent="0.25">
      <c r="A24" s="18" t="s">
        <v>96</v>
      </c>
      <c r="B24" s="16">
        <v>3492.5</v>
      </c>
      <c r="C24" s="16">
        <v>0</v>
      </c>
      <c r="D24" s="13">
        <f t="shared" si="0"/>
        <v>0</v>
      </c>
      <c r="E24" s="14">
        <v>3492.5</v>
      </c>
      <c r="F24" s="14">
        <v>70.400000000000006</v>
      </c>
      <c r="G24" s="14">
        <f t="shared" si="1"/>
        <v>2.0157480314960634</v>
      </c>
      <c r="H24" s="31">
        <v>1992.5</v>
      </c>
      <c r="I24" s="31">
        <v>33.4</v>
      </c>
      <c r="J24" s="31">
        <f t="shared" si="3"/>
        <v>1.6762860727728983</v>
      </c>
    </row>
    <row r="25" spans="1:10" ht="30" x14ac:dyDescent="0.25">
      <c r="A25" s="26" t="s">
        <v>97</v>
      </c>
      <c r="B25" s="25">
        <v>14027.2</v>
      </c>
      <c r="C25" s="25">
        <v>0</v>
      </c>
      <c r="D25" s="25">
        <f t="shared" si="0"/>
        <v>0</v>
      </c>
      <c r="E25" s="27">
        <v>24907.3</v>
      </c>
      <c r="F25" s="27">
        <v>3437.3</v>
      </c>
      <c r="G25" s="27">
        <f t="shared" si="1"/>
        <v>13.800371778554881</v>
      </c>
      <c r="H25" s="31">
        <v>16794.900000000001</v>
      </c>
      <c r="I25" s="31">
        <v>5241.8</v>
      </c>
      <c r="J25" s="31">
        <f t="shared" si="3"/>
        <v>31.210665142394419</v>
      </c>
    </row>
    <row r="26" spans="1:10" ht="30" x14ac:dyDescent="0.25">
      <c r="A26" s="18" t="s">
        <v>98</v>
      </c>
      <c r="B26" s="16">
        <v>4491763.5999999996</v>
      </c>
      <c r="C26" s="16">
        <v>903765.9</v>
      </c>
      <c r="D26" s="13">
        <f t="shared" si="0"/>
        <v>20.120513466024796</v>
      </c>
      <c r="E26" s="14">
        <v>4838517.5999999996</v>
      </c>
      <c r="F26" s="14">
        <v>2598698.2000000002</v>
      </c>
      <c r="G26" s="14">
        <f t="shared" si="1"/>
        <v>53.708561481723251</v>
      </c>
      <c r="H26" s="31">
        <v>4652172.4000000004</v>
      </c>
      <c r="I26" s="31">
        <v>2489001.5</v>
      </c>
      <c r="J26" s="31">
        <f t="shared" si="3"/>
        <v>53.501918802493208</v>
      </c>
    </row>
    <row r="27" spans="1:10" ht="30" x14ac:dyDescent="0.25">
      <c r="A27" s="18" t="s">
        <v>44</v>
      </c>
      <c r="B27" s="16" t="s">
        <v>3</v>
      </c>
      <c r="C27" s="16" t="s">
        <v>3</v>
      </c>
      <c r="D27" s="13" t="s">
        <v>3</v>
      </c>
      <c r="E27" s="14">
        <v>2508</v>
      </c>
      <c r="F27" s="14">
        <v>0</v>
      </c>
      <c r="G27" s="14">
        <f t="shared" si="1"/>
        <v>0</v>
      </c>
      <c r="H27" s="31">
        <v>21000</v>
      </c>
      <c r="I27" s="31">
        <v>0</v>
      </c>
      <c r="J27" s="31">
        <f t="shared" si="3"/>
        <v>0</v>
      </c>
    </row>
    <row r="28" spans="1:10" ht="28.5" x14ac:dyDescent="0.25">
      <c r="A28" s="17" t="s">
        <v>99</v>
      </c>
      <c r="B28" s="8">
        <f>SUM(B29:B32)</f>
        <v>35648.799999999996</v>
      </c>
      <c r="C28" s="8">
        <f>SUM(C29:C32)</f>
        <v>2235.6999999999998</v>
      </c>
      <c r="D28" s="8">
        <f t="shared" si="0"/>
        <v>6.2714593478602367</v>
      </c>
      <c r="E28" s="9">
        <f>SUM(E29:E32)</f>
        <v>38273.699999999997</v>
      </c>
      <c r="F28" s="9">
        <f>SUM(F29:F32)</f>
        <v>12409.9</v>
      </c>
      <c r="G28" s="19">
        <f t="shared" si="1"/>
        <v>32.424092784340161</v>
      </c>
      <c r="H28" s="29">
        <f>SUM(H29:H32)</f>
        <v>40200.800000000003</v>
      </c>
      <c r="I28" s="29">
        <f>SUM(I29:I32)</f>
        <v>12331.800000000001</v>
      </c>
      <c r="J28" s="29">
        <f>I28/H28*100</f>
        <v>30.675508945095618</v>
      </c>
    </row>
    <row r="29" spans="1:10" s="1" customFormat="1" ht="30" x14ac:dyDescent="0.25">
      <c r="A29" s="18" t="s">
        <v>100</v>
      </c>
      <c r="B29" s="16">
        <v>5481</v>
      </c>
      <c r="C29" s="16">
        <v>0</v>
      </c>
      <c r="D29" s="13">
        <f t="shared" si="0"/>
        <v>0</v>
      </c>
      <c r="E29" s="14">
        <v>5755.1</v>
      </c>
      <c r="F29" s="14">
        <v>30</v>
      </c>
      <c r="G29" s="14">
        <f t="shared" si="1"/>
        <v>0.52127678059460303</v>
      </c>
      <c r="H29" s="31">
        <v>4625</v>
      </c>
      <c r="I29" s="31">
        <v>30</v>
      </c>
      <c r="J29" s="31">
        <f t="shared" ref="J29:J32" si="4">I29/H29*100</f>
        <v>0.64864864864864857</v>
      </c>
    </row>
    <row r="30" spans="1:10" ht="30" x14ac:dyDescent="0.25">
      <c r="A30" s="18" t="s">
        <v>101</v>
      </c>
      <c r="B30" s="16">
        <v>13380.1</v>
      </c>
      <c r="C30" s="16">
        <v>0</v>
      </c>
      <c r="D30" s="13">
        <f t="shared" si="0"/>
        <v>0</v>
      </c>
      <c r="E30" s="14">
        <v>13759.1</v>
      </c>
      <c r="F30" s="14">
        <v>4702.3999999999996</v>
      </c>
      <c r="G30" s="14">
        <f t="shared" si="1"/>
        <v>34.176653996264292</v>
      </c>
      <c r="H30" s="31">
        <v>15056.7</v>
      </c>
      <c r="I30" s="31">
        <v>3783.1</v>
      </c>
      <c r="J30" s="31">
        <f t="shared" si="4"/>
        <v>25.125691552597846</v>
      </c>
    </row>
    <row r="31" spans="1:10" ht="30" x14ac:dyDescent="0.25">
      <c r="A31" s="18" t="s">
        <v>102</v>
      </c>
      <c r="B31" s="16">
        <v>3585.8</v>
      </c>
      <c r="C31" s="16">
        <v>0</v>
      </c>
      <c r="D31" s="13">
        <f t="shared" si="0"/>
        <v>0</v>
      </c>
      <c r="E31" s="14">
        <v>3765</v>
      </c>
      <c r="F31" s="14">
        <v>206</v>
      </c>
      <c r="G31" s="14">
        <f t="shared" si="1"/>
        <v>5.471447543160691</v>
      </c>
      <c r="H31" s="31">
        <v>3765</v>
      </c>
      <c r="I31" s="31">
        <v>216</v>
      </c>
      <c r="J31" s="31">
        <f t="shared" si="4"/>
        <v>5.7370517928286855</v>
      </c>
    </row>
    <row r="32" spans="1:10" ht="30" x14ac:dyDescent="0.25">
      <c r="A32" s="18" t="s">
        <v>103</v>
      </c>
      <c r="B32" s="16">
        <v>13201.9</v>
      </c>
      <c r="C32" s="16">
        <v>2235.6999999999998</v>
      </c>
      <c r="D32" s="13">
        <f t="shared" si="0"/>
        <v>16.934683644020936</v>
      </c>
      <c r="E32" s="14">
        <v>14994.5</v>
      </c>
      <c r="F32" s="14">
        <v>7471.5</v>
      </c>
      <c r="G32" s="14">
        <f t="shared" si="1"/>
        <v>49.82827036580079</v>
      </c>
      <c r="H32" s="31">
        <v>16754.099999999999</v>
      </c>
      <c r="I32" s="31">
        <v>8302.7000000000007</v>
      </c>
      <c r="J32" s="31">
        <f t="shared" si="4"/>
        <v>49.556228027766345</v>
      </c>
    </row>
    <row r="33" spans="1:10" ht="28.5" x14ac:dyDescent="0.25">
      <c r="A33" s="17" t="s">
        <v>104</v>
      </c>
      <c r="B33" s="8">
        <f>SUM(B34:B39)</f>
        <v>824303.79999999993</v>
      </c>
      <c r="C33" s="8">
        <f>SUM(C34:C39)</f>
        <v>121961.8</v>
      </c>
      <c r="D33" s="8">
        <f t="shared" si="0"/>
        <v>14.795734291167895</v>
      </c>
      <c r="E33" s="9">
        <f>SUM(E34:E39)</f>
        <v>874442.40000000014</v>
      </c>
      <c r="F33" s="9">
        <f>SUM(F34:F39)</f>
        <v>403269.9</v>
      </c>
      <c r="G33" s="9">
        <f t="shared" si="1"/>
        <v>46.117377199458758</v>
      </c>
      <c r="H33" s="29">
        <f>SUM(H34:H39)</f>
        <v>931060.9</v>
      </c>
      <c r="I33" s="29">
        <f>SUM(I34:I39)</f>
        <v>427304.69999999995</v>
      </c>
      <c r="J33" s="29">
        <f>I33/H33*100</f>
        <v>45.894387789241279</v>
      </c>
    </row>
    <row r="34" spans="1:10" s="1" customFormat="1" ht="30" x14ac:dyDescent="0.25">
      <c r="A34" s="18" t="s">
        <v>105</v>
      </c>
      <c r="B34" s="16">
        <v>7827</v>
      </c>
      <c r="C34" s="16">
        <v>0</v>
      </c>
      <c r="D34" s="13">
        <f t="shared" si="0"/>
        <v>0</v>
      </c>
      <c r="E34" s="14">
        <v>9565</v>
      </c>
      <c r="F34" s="14">
        <v>935</v>
      </c>
      <c r="G34" s="14">
        <f t="shared" si="1"/>
        <v>9.7752221641400947</v>
      </c>
      <c r="H34" s="31">
        <v>4891</v>
      </c>
      <c r="I34" s="31">
        <v>1414.1</v>
      </c>
      <c r="J34" s="34">
        <f t="shared" ref="J34:J39" si="5">I34/H34*100</f>
        <v>28.912287875690041</v>
      </c>
    </row>
    <row r="35" spans="1:10" ht="30" x14ac:dyDescent="0.25">
      <c r="A35" s="18" t="s">
        <v>106</v>
      </c>
      <c r="B35" s="16">
        <v>9400</v>
      </c>
      <c r="C35" s="16">
        <v>0</v>
      </c>
      <c r="D35" s="13">
        <f t="shared" si="0"/>
        <v>0</v>
      </c>
      <c r="E35" s="14">
        <v>9990</v>
      </c>
      <c r="F35" s="14">
        <v>716</v>
      </c>
      <c r="G35" s="14">
        <f t="shared" si="1"/>
        <v>7.1671671671671673</v>
      </c>
      <c r="H35" s="31">
        <v>8027.4</v>
      </c>
      <c r="I35" s="31">
        <v>1125.3</v>
      </c>
      <c r="J35" s="34">
        <f t="shared" si="5"/>
        <v>14.018237536437701</v>
      </c>
    </row>
    <row r="36" spans="1:10" ht="45" x14ac:dyDescent="0.25">
      <c r="A36" s="18" t="s">
        <v>107</v>
      </c>
      <c r="B36" s="16">
        <v>4118.6000000000004</v>
      </c>
      <c r="C36" s="16">
        <v>0</v>
      </c>
      <c r="D36" s="13">
        <f t="shared" si="0"/>
        <v>0</v>
      </c>
      <c r="E36" s="14">
        <v>5287.3</v>
      </c>
      <c r="F36" s="14">
        <v>1775</v>
      </c>
      <c r="G36" s="14">
        <f t="shared" si="1"/>
        <v>33.571009778147634</v>
      </c>
      <c r="H36" s="31">
        <v>5067.1000000000004</v>
      </c>
      <c r="I36" s="31">
        <v>286.2</v>
      </c>
      <c r="J36" s="34">
        <f t="shared" si="5"/>
        <v>5.6482011406919135</v>
      </c>
    </row>
    <row r="37" spans="1:10" ht="30" x14ac:dyDescent="0.25">
      <c r="A37" s="18" t="s">
        <v>108</v>
      </c>
      <c r="B37" s="16">
        <v>15045</v>
      </c>
      <c r="C37" s="16">
        <v>0</v>
      </c>
      <c r="D37" s="13">
        <f t="shared" si="0"/>
        <v>0</v>
      </c>
      <c r="E37" s="14">
        <v>21242.5</v>
      </c>
      <c r="F37" s="14">
        <v>4480</v>
      </c>
      <c r="G37" s="14">
        <f t="shared" si="1"/>
        <v>21.089796398728964</v>
      </c>
      <c r="H37" s="31">
        <v>38095.300000000003</v>
      </c>
      <c r="I37" s="31">
        <v>5370</v>
      </c>
      <c r="J37" s="34">
        <f t="shared" si="5"/>
        <v>14.096227093630972</v>
      </c>
    </row>
    <row r="38" spans="1:10" ht="30" x14ac:dyDescent="0.25">
      <c r="A38" s="18" t="s">
        <v>109</v>
      </c>
      <c r="B38" s="16">
        <v>786509.2</v>
      </c>
      <c r="C38" s="16">
        <v>121961.8</v>
      </c>
      <c r="D38" s="13">
        <f t="shared" si="0"/>
        <v>15.506722616849238</v>
      </c>
      <c r="E38" s="14">
        <v>822818.3</v>
      </c>
      <c r="F38" s="14">
        <v>392680.2</v>
      </c>
      <c r="G38" s="14">
        <f t="shared" si="1"/>
        <v>47.723804878914336</v>
      </c>
      <c r="H38" s="31">
        <v>864742.5</v>
      </c>
      <c r="I38" s="31">
        <v>417789.1</v>
      </c>
      <c r="J38" s="34">
        <f t="shared" si="5"/>
        <v>48.313700321193878</v>
      </c>
    </row>
    <row r="39" spans="1:10" x14ac:dyDescent="0.25">
      <c r="A39" s="18" t="s">
        <v>110</v>
      </c>
      <c r="B39" s="16">
        <v>1404</v>
      </c>
      <c r="C39" s="16">
        <v>0</v>
      </c>
      <c r="D39" s="13">
        <f t="shared" si="0"/>
        <v>0</v>
      </c>
      <c r="E39" s="14">
        <v>5539.3</v>
      </c>
      <c r="F39" s="14">
        <v>2683.7</v>
      </c>
      <c r="G39" s="14">
        <f t="shared" si="1"/>
        <v>48.448359901070525</v>
      </c>
      <c r="H39" s="31">
        <v>10237.6</v>
      </c>
      <c r="I39" s="31">
        <v>1320</v>
      </c>
      <c r="J39" s="34">
        <f t="shared" si="5"/>
        <v>12.893646948503553</v>
      </c>
    </row>
    <row r="40" spans="1:10" ht="28.5" x14ac:dyDescent="0.25">
      <c r="A40" s="17" t="s">
        <v>111</v>
      </c>
      <c r="B40" s="8">
        <f>SUM(B41:B46)</f>
        <v>214279</v>
      </c>
      <c r="C40" s="8">
        <f>SUM(C41:C46)</f>
        <v>35011.4</v>
      </c>
      <c r="D40" s="8">
        <f t="shared" si="0"/>
        <v>16.339165293845877</v>
      </c>
      <c r="E40" s="9">
        <f>SUM(E41:E46)</f>
        <v>471035.7</v>
      </c>
      <c r="F40" s="9">
        <f>SUM(F41:F46)</f>
        <v>155768.09999999998</v>
      </c>
      <c r="G40" s="19">
        <f t="shared" si="1"/>
        <v>33.069276914679705</v>
      </c>
      <c r="H40" s="17">
        <f>SUM(H41:H46)</f>
        <v>372332.2</v>
      </c>
      <c r="I40" s="17">
        <f>SUM(I41:I46)</f>
        <v>149336.90000000002</v>
      </c>
      <c r="J40" s="17">
        <f>I40/H40*100</f>
        <v>40.108510625726176</v>
      </c>
    </row>
    <row r="41" spans="1:10" s="1" customFormat="1" ht="30" x14ac:dyDescent="0.25">
      <c r="A41" s="21" t="s">
        <v>112</v>
      </c>
      <c r="B41" s="20">
        <v>17623</v>
      </c>
      <c r="C41" s="20">
        <v>6060.7</v>
      </c>
      <c r="D41" s="22">
        <f t="shared" si="0"/>
        <v>34.390852862736196</v>
      </c>
      <c r="E41" s="14">
        <v>31097.5</v>
      </c>
      <c r="F41" s="14">
        <v>17896.7</v>
      </c>
      <c r="G41" s="14">
        <f t="shared" si="1"/>
        <v>57.550285392716461</v>
      </c>
      <c r="H41" s="31">
        <v>17642.7</v>
      </c>
      <c r="I41" s="31">
        <v>6935.5</v>
      </c>
      <c r="J41" s="32">
        <f t="shared" ref="J41:J46" si="6">I41/H41*100</f>
        <v>39.310876453150598</v>
      </c>
    </row>
    <row r="42" spans="1:10" ht="30" x14ac:dyDescent="0.25">
      <c r="A42" s="21" t="s">
        <v>113</v>
      </c>
      <c r="B42" s="20">
        <v>26270</v>
      </c>
      <c r="C42" s="20">
        <v>0</v>
      </c>
      <c r="D42" s="22">
        <f t="shared" si="0"/>
        <v>0</v>
      </c>
      <c r="E42" s="14">
        <v>261336.9</v>
      </c>
      <c r="F42" s="14">
        <v>52777.2</v>
      </c>
      <c r="G42" s="14">
        <f t="shared" si="1"/>
        <v>20.195081521208831</v>
      </c>
      <c r="H42" s="31">
        <v>106723.2</v>
      </c>
      <c r="I42" s="31">
        <v>31099.7</v>
      </c>
      <c r="J42" s="32">
        <f t="shared" si="6"/>
        <v>29.140524272135771</v>
      </c>
    </row>
    <row r="43" spans="1:10" ht="30" x14ac:dyDescent="0.25">
      <c r="A43" s="21" t="s">
        <v>68</v>
      </c>
      <c r="B43" s="20">
        <v>9263</v>
      </c>
      <c r="C43" s="20">
        <v>0</v>
      </c>
      <c r="D43" s="22">
        <f t="shared" si="0"/>
        <v>0</v>
      </c>
      <c r="E43" s="14" t="s">
        <v>3</v>
      </c>
      <c r="F43" s="14" t="s">
        <v>3</v>
      </c>
      <c r="G43" s="14" t="s">
        <v>3</v>
      </c>
      <c r="H43" s="31">
        <v>99194.6</v>
      </c>
      <c r="I43" s="31">
        <v>37080</v>
      </c>
      <c r="J43" s="32">
        <f t="shared" si="6"/>
        <v>37.381067114540507</v>
      </c>
    </row>
    <row r="44" spans="1:10" ht="32.25" customHeight="1" x14ac:dyDescent="0.25">
      <c r="A44" s="21" t="s">
        <v>114</v>
      </c>
      <c r="B44" s="20">
        <v>24473</v>
      </c>
      <c r="C44" s="20">
        <v>7323</v>
      </c>
      <c r="D44" s="22">
        <f t="shared" si="0"/>
        <v>29.922772034486982</v>
      </c>
      <c r="E44" s="14">
        <v>36745.599999999999</v>
      </c>
      <c r="F44" s="14">
        <v>16809.900000000001</v>
      </c>
      <c r="G44" s="14">
        <f t="shared" si="1"/>
        <v>45.746701645911351</v>
      </c>
      <c r="H44" s="31" t="s">
        <v>3</v>
      </c>
      <c r="I44" s="31" t="s">
        <v>3</v>
      </c>
      <c r="J44" s="32" t="s">
        <v>3</v>
      </c>
    </row>
    <row r="45" spans="1:10" ht="32.25" customHeight="1" x14ac:dyDescent="0.25">
      <c r="A45" s="21" t="s">
        <v>115</v>
      </c>
      <c r="B45" s="20">
        <v>685</v>
      </c>
      <c r="C45" s="20">
        <v>0</v>
      </c>
      <c r="D45" s="22">
        <f t="shared" si="0"/>
        <v>0</v>
      </c>
      <c r="E45" s="14">
        <v>949</v>
      </c>
      <c r="F45" s="14">
        <v>293.7</v>
      </c>
      <c r="G45" s="14">
        <f t="shared" si="1"/>
        <v>30.948366701791358</v>
      </c>
      <c r="H45" s="31">
        <v>300</v>
      </c>
      <c r="I45" s="31">
        <v>88.1</v>
      </c>
      <c r="J45" s="32">
        <f t="shared" si="6"/>
        <v>29.366666666666664</v>
      </c>
    </row>
    <row r="46" spans="1:10" ht="32.25" customHeight="1" x14ac:dyDescent="0.25">
      <c r="A46" s="21" t="s">
        <v>116</v>
      </c>
      <c r="B46" s="20">
        <v>135965</v>
      </c>
      <c r="C46" s="20">
        <v>21627.7</v>
      </c>
      <c r="D46" s="22">
        <f t="shared" si="0"/>
        <v>15.906814253668225</v>
      </c>
      <c r="E46" s="14">
        <v>140906.70000000001</v>
      </c>
      <c r="F46" s="14">
        <v>67990.600000000006</v>
      </c>
      <c r="G46" s="14">
        <f t="shared" si="1"/>
        <v>48.252212279472872</v>
      </c>
      <c r="H46" s="31">
        <v>148471.70000000001</v>
      </c>
      <c r="I46" s="31">
        <v>74133.600000000006</v>
      </c>
      <c r="J46" s="32">
        <f t="shared" si="6"/>
        <v>49.931131656739971</v>
      </c>
    </row>
    <row r="47" spans="1:10" ht="57" customHeight="1" x14ac:dyDescent="0.25">
      <c r="A47" s="17" t="s">
        <v>117</v>
      </c>
      <c r="B47" s="8">
        <f>SUM(B48:B50)</f>
        <v>17124.7</v>
      </c>
      <c r="C47" s="8">
        <f>SUM(C48:C50)</f>
        <v>272.7</v>
      </c>
      <c r="D47" s="8">
        <f t="shared" si="0"/>
        <v>1.5924366558246275</v>
      </c>
      <c r="E47" s="9">
        <f>SUM(E48:E50)</f>
        <v>18629.400000000001</v>
      </c>
      <c r="F47" s="9">
        <f>SUM(F48:F50)</f>
        <v>773.8</v>
      </c>
      <c r="G47" s="9">
        <f t="shared" si="1"/>
        <v>4.1536496076094771</v>
      </c>
      <c r="H47" s="29">
        <f>SUM(H48:H50)</f>
        <v>13084.6</v>
      </c>
      <c r="I47" s="29">
        <f>SUM(I48:I50)</f>
        <v>713.2</v>
      </c>
      <c r="J47" s="29">
        <f>I47/H47*100</f>
        <v>5.45068248169604</v>
      </c>
    </row>
    <row r="48" spans="1:10" s="1" customFormat="1" ht="45" x14ac:dyDescent="0.25">
      <c r="A48" s="18" t="s">
        <v>118</v>
      </c>
      <c r="B48" s="16">
        <v>12483.5</v>
      </c>
      <c r="C48" s="16">
        <v>241.7</v>
      </c>
      <c r="D48" s="13">
        <f t="shared" si="0"/>
        <v>1.9361557255577362</v>
      </c>
      <c r="E48" s="14">
        <v>11558.6</v>
      </c>
      <c r="F48" s="14">
        <v>328.3</v>
      </c>
      <c r="G48" s="14">
        <f t="shared" si="1"/>
        <v>2.8403093800287231</v>
      </c>
      <c r="H48" s="31">
        <v>11225.9</v>
      </c>
      <c r="I48" s="31">
        <v>458.2</v>
      </c>
      <c r="J48" s="32">
        <f t="shared" ref="J48:J50" si="7">I48/H48*100</f>
        <v>4.0816326530612246</v>
      </c>
    </row>
    <row r="49" spans="1:10" ht="30" x14ac:dyDescent="0.25">
      <c r="A49" s="18" t="s">
        <v>119</v>
      </c>
      <c r="B49" s="16">
        <v>570</v>
      </c>
      <c r="C49" s="16">
        <v>31</v>
      </c>
      <c r="D49" s="13">
        <f t="shared" si="0"/>
        <v>5.4385964912280702</v>
      </c>
      <c r="E49" s="14">
        <v>570</v>
      </c>
      <c r="F49" s="14">
        <v>94</v>
      </c>
      <c r="G49" s="14">
        <f t="shared" si="1"/>
        <v>16.491228070175438</v>
      </c>
      <c r="H49" s="31" t="s">
        <v>3</v>
      </c>
      <c r="I49" s="31" t="s">
        <v>3</v>
      </c>
      <c r="J49" s="32" t="s">
        <v>3</v>
      </c>
    </row>
    <row r="50" spans="1:10" ht="45" x14ac:dyDescent="0.25">
      <c r="A50" s="18" t="s">
        <v>120</v>
      </c>
      <c r="B50" s="16">
        <v>4071.2</v>
      </c>
      <c r="C50" s="16">
        <v>0</v>
      </c>
      <c r="D50" s="13">
        <f t="shared" si="0"/>
        <v>0</v>
      </c>
      <c r="E50" s="14">
        <v>6500.8</v>
      </c>
      <c r="F50" s="14">
        <v>351.5</v>
      </c>
      <c r="G50" s="14">
        <f t="shared" si="1"/>
        <v>5.4070268274673889</v>
      </c>
      <c r="H50" s="31">
        <v>1858.7</v>
      </c>
      <c r="I50" s="31">
        <v>255</v>
      </c>
      <c r="J50" s="32">
        <f t="shared" si="7"/>
        <v>13.719266153763382</v>
      </c>
    </row>
    <row r="51" spans="1:10" ht="55.5" customHeight="1" x14ac:dyDescent="0.25">
      <c r="A51" s="17" t="s">
        <v>121</v>
      </c>
      <c r="B51" s="8">
        <f>SUM(B52:B56)</f>
        <v>777307.1</v>
      </c>
      <c r="C51" s="8">
        <f>SUM(C52:C56)</f>
        <v>138458.6</v>
      </c>
      <c r="D51" s="8">
        <f t="shared" si="0"/>
        <v>17.812599421772941</v>
      </c>
      <c r="E51" s="9">
        <f>SUM(E52:E58)</f>
        <v>803768.4</v>
      </c>
      <c r="F51" s="9">
        <f>SUM(F52:F58)</f>
        <v>294064.5</v>
      </c>
      <c r="G51" s="9">
        <f t="shared" si="1"/>
        <v>36.585725440313404</v>
      </c>
      <c r="H51" s="29">
        <f>SUM(H52:H58)</f>
        <v>761759.9</v>
      </c>
      <c r="I51" s="29">
        <f>SUM(I52:I58)</f>
        <v>351085.69999999995</v>
      </c>
      <c r="J51" s="29">
        <f>I51/H51*100</f>
        <v>46.088761038747236</v>
      </c>
    </row>
    <row r="52" spans="1:10" s="1" customFormat="1" ht="60" x14ac:dyDescent="0.25">
      <c r="A52" s="18" t="s">
        <v>122</v>
      </c>
      <c r="B52" s="16">
        <v>38765.4</v>
      </c>
      <c r="C52" s="16">
        <v>23795.8</v>
      </c>
      <c r="D52" s="13">
        <f t="shared" si="0"/>
        <v>61.384120891310289</v>
      </c>
      <c r="E52" s="14">
        <v>25886</v>
      </c>
      <c r="F52" s="14">
        <v>9759.7000000000007</v>
      </c>
      <c r="G52" s="14">
        <f t="shared" si="1"/>
        <v>37.702619176388787</v>
      </c>
      <c r="H52" s="31">
        <v>24382.1</v>
      </c>
      <c r="I52" s="31">
        <v>10744.2</v>
      </c>
      <c r="J52" s="32">
        <f t="shared" ref="J52:J57" si="8">I52/H52*100</f>
        <v>44.06593361523413</v>
      </c>
    </row>
    <row r="53" spans="1:10" ht="30" x14ac:dyDescent="0.25">
      <c r="A53" s="18" t="s">
        <v>123</v>
      </c>
      <c r="B53" s="16">
        <v>61844.7</v>
      </c>
      <c r="C53" s="16">
        <v>148.4</v>
      </c>
      <c r="D53" s="13">
        <f t="shared" si="0"/>
        <v>0.23995588951033803</v>
      </c>
      <c r="E53" s="14">
        <v>66280.100000000006</v>
      </c>
      <c r="F53" s="14">
        <v>5187.1000000000004</v>
      </c>
      <c r="G53" s="14">
        <f t="shared" si="1"/>
        <v>7.8260292304930132</v>
      </c>
      <c r="H53" s="31">
        <v>29319.7</v>
      </c>
      <c r="I53" s="31">
        <v>3323.2</v>
      </c>
      <c r="J53" s="32">
        <f t="shared" si="8"/>
        <v>11.334358809946893</v>
      </c>
    </row>
    <row r="54" spans="1:10" ht="60" x14ac:dyDescent="0.25">
      <c r="A54" s="18" t="s">
        <v>124</v>
      </c>
      <c r="B54" s="16">
        <v>11326.9</v>
      </c>
      <c r="C54" s="16">
        <v>0</v>
      </c>
      <c r="D54" s="13">
        <f t="shared" si="0"/>
        <v>0</v>
      </c>
      <c r="E54" s="14">
        <v>3088</v>
      </c>
      <c r="F54" s="14">
        <v>0</v>
      </c>
      <c r="G54" s="14">
        <f t="shared" si="1"/>
        <v>0</v>
      </c>
      <c r="H54" s="31">
        <v>100</v>
      </c>
      <c r="I54" s="31">
        <v>0</v>
      </c>
      <c r="J54" s="32">
        <f t="shared" si="8"/>
        <v>0</v>
      </c>
    </row>
    <row r="55" spans="1:10" ht="45" x14ac:dyDescent="0.25">
      <c r="A55" s="18" t="s">
        <v>125</v>
      </c>
      <c r="B55" s="16">
        <v>2000</v>
      </c>
      <c r="C55" s="16">
        <v>0</v>
      </c>
      <c r="D55" s="13" t="s">
        <v>3</v>
      </c>
      <c r="E55" s="14">
        <v>1564.3</v>
      </c>
      <c r="F55" s="14">
        <v>1564.2</v>
      </c>
      <c r="G55" s="14">
        <f t="shared" si="1"/>
        <v>99.993607364316318</v>
      </c>
      <c r="H55" s="31">
        <v>0</v>
      </c>
      <c r="I55" s="31">
        <v>14971.7</v>
      </c>
      <c r="J55" s="32">
        <v>0</v>
      </c>
    </row>
    <row r="56" spans="1:10" ht="30" x14ac:dyDescent="0.25">
      <c r="A56" s="18" t="s">
        <v>126</v>
      </c>
      <c r="B56" s="16">
        <v>663370.1</v>
      </c>
      <c r="C56" s="16">
        <v>114514.4</v>
      </c>
      <c r="D56" s="13"/>
      <c r="E56" s="14">
        <v>648808.1</v>
      </c>
      <c r="F56" s="14">
        <v>277428.5</v>
      </c>
      <c r="G56" s="14">
        <f t="shared" si="1"/>
        <v>42.759715854348926</v>
      </c>
      <c r="H56" s="31">
        <v>670344.1</v>
      </c>
      <c r="I56" s="31">
        <v>294894</v>
      </c>
      <c r="J56" s="32">
        <f t="shared" si="8"/>
        <v>43.991436636795939</v>
      </c>
    </row>
    <row r="57" spans="1:10" ht="45" x14ac:dyDescent="0.25">
      <c r="A57" s="18" t="s">
        <v>69</v>
      </c>
      <c r="B57" s="16"/>
      <c r="C57" s="16"/>
      <c r="D57" s="13"/>
      <c r="E57" s="14" t="s">
        <v>3</v>
      </c>
      <c r="F57" s="14" t="s">
        <v>3</v>
      </c>
      <c r="G57" s="14" t="s">
        <v>3</v>
      </c>
      <c r="H57" s="31">
        <v>37614</v>
      </c>
      <c r="I57" s="31">
        <v>27152.6</v>
      </c>
      <c r="J57" s="32">
        <f t="shared" si="8"/>
        <v>72.187483383846441</v>
      </c>
    </row>
    <row r="58" spans="1:10" ht="45" x14ac:dyDescent="0.25">
      <c r="A58" s="18" t="s">
        <v>45</v>
      </c>
      <c r="B58" s="16" t="s">
        <v>3</v>
      </c>
      <c r="C58" s="16" t="s">
        <v>3</v>
      </c>
      <c r="D58" s="13" t="s">
        <v>3</v>
      </c>
      <c r="E58" s="14">
        <v>58141.9</v>
      </c>
      <c r="F58" s="14">
        <v>125</v>
      </c>
      <c r="G58" s="14">
        <f t="shared" si="1"/>
        <v>0.21499125415578094</v>
      </c>
      <c r="H58" s="31" t="s">
        <v>3</v>
      </c>
      <c r="I58" s="31" t="s">
        <v>3</v>
      </c>
      <c r="J58" s="31" t="s">
        <v>3</v>
      </c>
    </row>
    <row r="59" spans="1:10" ht="28.5" x14ac:dyDescent="0.25">
      <c r="A59" s="17" t="s">
        <v>127</v>
      </c>
      <c r="B59" s="8">
        <f>SUM(B60:B63)</f>
        <v>131668.20000000001</v>
      </c>
      <c r="C59" s="8">
        <f>SUM(C60:C63)</f>
        <v>11894.2</v>
      </c>
      <c r="D59" s="8">
        <f t="shared" si="0"/>
        <v>9.0334644204143437</v>
      </c>
      <c r="E59" s="9">
        <f>SUM(E60:E63)</f>
        <v>370827.89999999997</v>
      </c>
      <c r="F59" s="9">
        <f>SUM(F60:F63)</f>
        <v>226205.2</v>
      </c>
      <c r="G59" s="9">
        <f t="shared" si="1"/>
        <v>61.00004880970392</v>
      </c>
      <c r="H59" s="29">
        <f>SUM(H60:H63)</f>
        <v>176835.20000000001</v>
      </c>
      <c r="I59" s="29">
        <f>SUM(I60:I63)</f>
        <v>72921.5</v>
      </c>
      <c r="J59" s="29">
        <f>I59/H59*100</f>
        <v>41.236982229782306</v>
      </c>
    </row>
    <row r="60" spans="1:10" s="1" customFormat="1" ht="30" x14ac:dyDescent="0.25">
      <c r="A60" s="18" t="s">
        <v>128</v>
      </c>
      <c r="B60" s="16">
        <v>11503.9</v>
      </c>
      <c r="C60" s="16">
        <v>783.1</v>
      </c>
      <c r="D60" s="13">
        <f t="shared" si="0"/>
        <v>6.8072566694773089</v>
      </c>
      <c r="E60" s="14">
        <v>3967.8</v>
      </c>
      <c r="F60" s="14">
        <v>799.8</v>
      </c>
      <c r="G60" s="14">
        <f t="shared" si="1"/>
        <v>20.157265991229394</v>
      </c>
      <c r="H60" s="31">
        <v>3215</v>
      </c>
      <c r="I60" s="31">
        <v>375</v>
      </c>
      <c r="J60" s="31">
        <f>I60/H60*100</f>
        <v>11.66407465007776</v>
      </c>
    </row>
    <row r="61" spans="1:10" ht="30" x14ac:dyDescent="0.25">
      <c r="A61" s="18" t="s">
        <v>129</v>
      </c>
      <c r="B61" s="16">
        <v>20320.599999999999</v>
      </c>
      <c r="C61" s="16">
        <v>2417.6</v>
      </c>
      <c r="D61" s="13">
        <f t="shared" si="0"/>
        <v>11.897286497445942</v>
      </c>
      <c r="E61" s="14">
        <v>10757.8</v>
      </c>
      <c r="F61" s="14">
        <v>1666.4</v>
      </c>
      <c r="G61" s="14">
        <f t="shared" si="1"/>
        <v>15.490155979847184</v>
      </c>
      <c r="H61" s="31">
        <v>8126.5</v>
      </c>
      <c r="I61" s="31">
        <v>0</v>
      </c>
      <c r="J61" s="31">
        <f t="shared" ref="J61:J63" si="9">I61/H61*100</f>
        <v>0</v>
      </c>
    </row>
    <row r="62" spans="1:10" ht="30" x14ac:dyDescent="0.25">
      <c r="A62" s="18" t="s">
        <v>130</v>
      </c>
      <c r="B62" s="16">
        <v>33437.300000000003</v>
      </c>
      <c r="C62" s="16">
        <v>0</v>
      </c>
      <c r="D62" s="13">
        <f t="shared" si="0"/>
        <v>0</v>
      </c>
      <c r="E62" s="14">
        <v>291698.8</v>
      </c>
      <c r="F62" s="14">
        <v>188257.9</v>
      </c>
      <c r="G62" s="14">
        <f t="shared" si="1"/>
        <v>64.538455420454255</v>
      </c>
      <c r="H62" s="31">
        <v>105307.7</v>
      </c>
      <c r="I62" s="31">
        <v>43104.2</v>
      </c>
      <c r="J62" s="31">
        <f t="shared" si="9"/>
        <v>40.931669763939389</v>
      </c>
    </row>
    <row r="63" spans="1:10" ht="60" x14ac:dyDescent="0.25">
      <c r="A63" s="18" t="s">
        <v>6</v>
      </c>
      <c r="B63" s="16">
        <v>66406.399999999994</v>
      </c>
      <c r="C63" s="16">
        <v>8693.5</v>
      </c>
      <c r="D63" s="13">
        <f t="shared" si="0"/>
        <v>13.091358664225137</v>
      </c>
      <c r="E63" s="14">
        <v>64403.5</v>
      </c>
      <c r="F63" s="14">
        <v>35481.1</v>
      </c>
      <c r="G63" s="14">
        <f t="shared" si="1"/>
        <v>55.091881652394669</v>
      </c>
      <c r="H63" s="31">
        <v>60186</v>
      </c>
      <c r="I63" s="31">
        <v>29442.3</v>
      </c>
      <c r="J63" s="31">
        <f t="shared" si="9"/>
        <v>48.918851560163489</v>
      </c>
    </row>
    <row r="64" spans="1:10" ht="28.5" x14ac:dyDescent="0.25">
      <c r="A64" s="17" t="s">
        <v>131</v>
      </c>
      <c r="B64" s="8">
        <f>SUM(B65:B65)</f>
        <v>14039</v>
      </c>
      <c r="C64" s="8">
        <f>SUM(C65:C65)</f>
        <v>745</v>
      </c>
      <c r="D64" s="8">
        <f t="shared" si="0"/>
        <v>5.306645772490918</v>
      </c>
      <c r="E64" s="9">
        <f>E65</f>
        <v>32767.599999999999</v>
      </c>
      <c r="F64" s="9">
        <f>F65</f>
        <v>504.6</v>
      </c>
      <c r="G64" s="9">
        <f t="shared" si="1"/>
        <v>1.5399357902318145</v>
      </c>
      <c r="H64" s="29">
        <f>H65</f>
        <v>76265.3</v>
      </c>
      <c r="I64" s="29">
        <f>I65</f>
        <v>452.3</v>
      </c>
      <c r="J64" s="29">
        <f>I64/H64*100</f>
        <v>0.593061326710837</v>
      </c>
    </row>
    <row r="65" spans="1:10" s="3" customFormat="1" ht="30" x14ac:dyDescent="0.25">
      <c r="A65" s="18" t="s">
        <v>131</v>
      </c>
      <c r="B65" s="16">
        <v>14039</v>
      </c>
      <c r="C65" s="16">
        <v>745</v>
      </c>
      <c r="D65" s="13">
        <f t="shared" si="0"/>
        <v>5.306645772490918</v>
      </c>
      <c r="E65" s="14">
        <v>32767.599999999999</v>
      </c>
      <c r="F65" s="14">
        <v>504.6</v>
      </c>
      <c r="G65" s="14">
        <f t="shared" si="1"/>
        <v>1.5399357902318145</v>
      </c>
      <c r="H65" s="31">
        <v>76265.3</v>
      </c>
      <c r="I65" s="31">
        <v>452.3</v>
      </c>
      <c r="J65" s="34">
        <f>I65/H65*100</f>
        <v>0.593061326710837</v>
      </c>
    </row>
    <row r="66" spans="1:10" ht="28.5" x14ac:dyDescent="0.25">
      <c r="A66" s="17" t="s">
        <v>132</v>
      </c>
      <c r="B66" s="8">
        <f>SUM(B67:B68)</f>
        <v>162803.4</v>
      </c>
      <c r="C66" s="8">
        <f>SUM(C67:C68)</f>
        <v>24728.6</v>
      </c>
      <c r="D66" s="8">
        <f t="shared" si="0"/>
        <v>15.189240519546891</v>
      </c>
      <c r="E66" s="9">
        <f>SUM(E67:E68)</f>
        <v>263615.5</v>
      </c>
      <c r="F66" s="9">
        <f>SUM(F67:F68)</f>
        <v>122979.40000000001</v>
      </c>
      <c r="G66" s="9">
        <f t="shared" si="1"/>
        <v>46.651050488305891</v>
      </c>
      <c r="H66" s="29">
        <f>SUM(H67:H68)</f>
        <v>262609.5</v>
      </c>
      <c r="I66" s="29">
        <f>SUM(I67:I68)</f>
        <v>116579.6</v>
      </c>
      <c r="J66" s="29">
        <f>I66/H66*100</f>
        <v>44.392758068539031</v>
      </c>
    </row>
    <row r="67" spans="1:10" s="3" customFormat="1" ht="30" x14ac:dyDescent="0.25">
      <c r="A67" s="18" t="s">
        <v>133</v>
      </c>
      <c r="B67" s="16">
        <v>153483.6</v>
      </c>
      <c r="C67" s="16">
        <v>19741.5</v>
      </c>
      <c r="D67" s="13">
        <f t="shared" si="0"/>
        <v>12.862286263809292</v>
      </c>
      <c r="E67" s="14">
        <v>249122</v>
      </c>
      <c r="F67" s="14">
        <v>111386.3</v>
      </c>
      <c r="G67" s="14">
        <f t="shared" si="1"/>
        <v>44.71154695289858</v>
      </c>
      <c r="H67" s="31">
        <v>247061.4</v>
      </c>
      <c r="I67" s="31">
        <v>101727.3</v>
      </c>
      <c r="J67" s="34">
        <f t="shared" ref="J67:J68" si="10">I67/H67*100</f>
        <v>41.174906318834104</v>
      </c>
    </row>
    <row r="68" spans="1:10" ht="45" x14ac:dyDescent="0.25">
      <c r="A68" s="18" t="s">
        <v>134</v>
      </c>
      <c r="B68" s="16">
        <v>9319.7999999999993</v>
      </c>
      <c r="C68" s="16">
        <v>4987.1000000000004</v>
      </c>
      <c r="D68" s="13">
        <f t="shared" si="0"/>
        <v>53.510804952895995</v>
      </c>
      <c r="E68" s="14">
        <v>14493.5</v>
      </c>
      <c r="F68" s="14">
        <v>11593.1</v>
      </c>
      <c r="G68" s="14">
        <f t="shared" ref="G68:G130" si="11">F68/E68*100</f>
        <v>79.988270604063899</v>
      </c>
      <c r="H68" s="31">
        <v>15548.1</v>
      </c>
      <c r="I68" s="31">
        <v>14852.3</v>
      </c>
      <c r="J68" s="34">
        <f t="shared" si="10"/>
        <v>95.524855126993003</v>
      </c>
    </row>
    <row r="69" spans="1:10" ht="28.5" x14ac:dyDescent="0.25">
      <c r="A69" s="17" t="s">
        <v>135</v>
      </c>
      <c r="B69" s="8">
        <f>SUM(B70:B70)</f>
        <v>521.70000000000005</v>
      </c>
      <c r="C69" s="8">
        <f>SUM(C70:C70)</f>
        <v>0</v>
      </c>
      <c r="D69" s="8">
        <f t="shared" si="0"/>
        <v>0</v>
      </c>
      <c r="E69" s="9">
        <f>E70</f>
        <v>601.9</v>
      </c>
      <c r="F69" s="9">
        <f>F70</f>
        <v>31.6</v>
      </c>
      <c r="G69" s="9">
        <f t="shared" si="11"/>
        <v>5.2500415351387275</v>
      </c>
      <c r="H69" s="29">
        <f>H70</f>
        <v>593.9</v>
      </c>
      <c r="I69" s="29">
        <f>I70</f>
        <v>120.4</v>
      </c>
      <c r="J69" s="29">
        <f>I69/H69*100</f>
        <v>20.272773194140427</v>
      </c>
    </row>
    <row r="70" spans="1:10" s="3" customFormat="1" ht="30" x14ac:dyDescent="0.25">
      <c r="A70" s="18" t="s">
        <v>7</v>
      </c>
      <c r="B70" s="16">
        <v>521.70000000000005</v>
      </c>
      <c r="C70" s="16">
        <v>0</v>
      </c>
      <c r="D70" s="13">
        <f t="shared" si="0"/>
        <v>0</v>
      </c>
      <c r="E70" s="14">
        <v>601.9</v>
      </c>
      <c r="F70" s="14">
        <v>31.6</v>
      </c>
      <c r="G70" s="14">
        <f t="shared" si="11"/>
        <v>5.2500415351387275</v>
      </c>
      <c r="H70" s="31">
        <v>593.9</v>
      </c>
      <c r="I70" s="31">
        <v>120.4</v>
      </c>
      <c r="J70" s="34">
        <f>I70/H70*100</f>
        <v>20.272773194140427</v>
      </c>
    </row>
    <row r="71" spans="1:10" ht="28.5" x14ac:dyDescent="0.25">
      <c r="A71" s="17" t="s">
        <v>136</v>
      </c>
      <c r="B71" s="8">
        <f>SUM(B72:B74)</f>
        <v>30313.199999999997</v>
      </c>
      <c r="C71" s="8">
        <f>SUM(C72:C74)</f>
        <v>621</v>
      </c>
      <c r="D71" s="8">
        <f t="shared" si="0"/>
        <v>2.0486124856498162</v>
      </c>
      <c r="E71" s="9">
        <f>SUM(E72:E76)</f>
        <v>2945179.1</v>
      </c>
      <c r="F71" s="9">
        <f>SUM(F72:F76)</f>
        <v>1439095.7999999998</v>
      </c>
      <c r="G71" s="9">
        <f t="shared" si="11"/>
        <v>48.862760162870899</v>
      </c>
      <c r="H71" s="29">
        <f>SUM(H72:H76)</f>
        <v>3112075.8</v>
      </c>
      <c r="I71" s="29">
        <f>SUM(I72:I76)</f>
        <v>1455195.4</v>
      </c>
      <c r="J71" s="29">
        <f>I71/H71*100</f>
        <v>46.759638695175745</v>
      </c>
    </row>
    <row r="72" spans="1:10" s="1" customFormat="1" ht="30" x14ac:dyDescent="0.25">
      <c r="A72" s="11" t="s">
        <v>137</v>
      </c>
      <c r="B72" s="12">
        <v>13994.4</v>
      </c>
      <c r="C72" s="12">
        <v>621</v>
      </c>
      <c r="D72" s="13">
        <f t="shared" si="0"/>
        <v>4.4374892814268572</v>
      </c>
      <c r="E72" s="14">
        <v>13943.2</v>
      </c>
      <c r="F72" s="14">
        <v>4690.3</v>
      </c>
      <c r="G72" s="15">
        <f t="shared" si="11"/>
        <v>33.638619542142408</v>
      </c>
      <c r="H72" s="31">
        <v>13977.2</v>
      </c>
      <c r="I72" s="31">
        <v>4959.8999999999996</v>
      </c>
      <c r="J72" s="32">
        <f t="shared" ref="J72:J86" si="12">I72/H72*100</f>
        <v>35.485648055404511</v>
      </c>
    </row>
    <row r="73" spans="1:10" ht="45" x14ac:dyDescent="0.25">
      <c r="A73" s="11" t="s">
        <v>138</v>
      </c>
      <c r="B73" s="12">
        <v>14170.2</v>
      </c>
      <c r="C73" s="12">
        <v>0</v>
      </c>
      <c r="D73" s="13">
        <f t="shared" si="0"/>
        <v>0</v>
      </c>
      <c r="E73" s="14">
        <v>11817.2</v>
      </c>
      <c r="F73" s="14">
        <v>3482.4</v>
      </c>
      <c r="G73" s="15">
        <f t="shared" si="11"/>
        <v>29.468909724807908</v>
      </c>
      <c r="H73" s="31">
        <v>15409.4</v>
      </c>
      <c r="I73" s="31">
        <v>0</v>
      </c>
      <c r="J73" s="32">
        <f t="shared" si="12"/>
        <v>0</v>
      </c>
    </row>
    <row r="74" spans="1:10" ht="45" x14ac:dyDescent="0.25">
      <c r="A74" s="11" t="s">
        <v>139</v>
      </c>
      <c r="B74" s="12">
        <v>2148.6</v>
      </c>
      <c r="C74" s="12">
        <v>0</v>
      </c>
      <c r="D74" s="13">
        <f t="shared" si="0"/>
        <v>0</v>
      </c>
      <c r="E74" s="14">
        <v>2164.8000000000002</v>
      </c>
      <c r="F74" s="14">
        <v>500</v>
      </c>
      <c r="G74" s="15">
        <f t="shared" si="11"/>
        <v>23.096821877309679</v>
      </c>
      <c r="H74" s="31">
        <v>1164.8</v>
      </c>
      <c r="I74" s="31">
        <v>92.2</v>
      </c>
      <c r="J74" s="32">
        <f t="shared" si="12"/>
        <v>7.915521978021979</v>
      </c>
    </row>
    <row r="75" spans="1:10" ht="30" x14ac:dyDescent="0.25">
      <c r="A75" s="11" t="s">
        <v>140</v>
      </c>
      <c r="B75" s="12" t="s">
        <v>3</v>
      </c>
      <c r="C75" s="12" t="s">
        <v>3</v>
      </c>
      <c r="D75" s="12" t="s">
        <v>3</v>
      </c>
      <c r="E75" s="14">
        <v>1743981.3</v>
      </c>
      <c r="F75" s="14">
        <v>874496</v>
      </c>
      <c r="G75" s="15">
        <f>F75/E75*100</f>
        <v>50.143656930266403</v>
      </c>
      <c r="H75" s="31">
        <v>1934215.2</v>
      </c>
      <c r="I75" s="31">
        <v>949266.2</v>
      </c>
      <c r="J75" s="32">
        <f t="shared" si="12"/>
        <v>49.077589711837646</v>
      </c>
    </row>
    <row r="76" spans="1:10" ht="33.75" customHeight="1" x14ac:dyDescent="0.25">
      <c r="A76" s="11" t="s">
        <v>141</v>
      </c>
      <c r="B76" s="12" t="s">
        <v>3</v>
      </c>
      <c r="C76" s="12" t="s">
        <v>3</v>
      </c>
      <c r="D76" s="12" t="s">
        <v>3</v>
      </c>
      <c r="E76" s="14">
        <v>1173272.6000000001</v>
      </c>
      <c r="F76" s="14">
        <v>555927.1</v>
      </c>
      <c r="G76" s="15">
        <f>F76/E76*100</f>
        <v>47.382603156333822</v>
      </c>
      <c r="H76" s="31">
        <v>1147309.2</v>
      </c>
      <c r="I76" s="31">
        <v>500877.1</v>
      </c>
      <c r="J76" s="32">
        <f t="shared" si="12"/>
        <v>43.656679472281752</v>
      </c>
    </row>
    <row r="77" spans="1:10" ht="35.25" customHeight="1" x14ac:dyDescent="0.25">
      <c r="A77" s="17" t="s">
        <v>142</v>
      </c>
      <c r="B77" s="8">
        <f>SUM(B78:B84)</f>
        <v>183687</v>
      </c>
      <c r="C77" s="8">
        <f>SUM(C78:C84)</f>
        <v>2583.8000000000002</v>
      </c>
      <c r="D77" s="8">
        <f t="shared" si="0"/>
        <v>1.4066319336697755</v>
      </c>
      <c r="E77" s="9">
        <f>SUM(E78:E86)</f>
        <v>2602855.7999999998</v>
      </c>
      <c r="F77" s="9">
        <f>SUM(F78:F86)</f>
        <v>2178652.0999999996</v>
      </c>
      <c r="G77" s="9">
        <f t="shared" si="11"/>
        <v>83.70237413843671</v>
      </c>
      <c r="H77" s="29">
        <f>SUM(H78:H86)</f>
        <v>2578398.6999999997</v>
      </c>
      <c r="I77" s="29">
        <f>SUM(I78:I86)</f>
        <v>2237145.4</v>
      </c>
      <c r="J77" s="29">
        <f t="shared" si="12"/>
        <v>86.764913432511435</v>
      </c>
    </row>
    <row r="78" spans="1:10" s="1" customFormat="1" ht="45" x14ac:dyDescent="0.25">
      <c r="A78" s="18" t="s">
        <v>143</v>
      </c>
      <c r="B78" s="16">
        <v>65000</v>
      </c>
      <c r="C78" s="16">
        <v>0</v>
      </c>
      <c r="D78" s="13">
        <f t="shared" ref="D78:D180" si="13">C78/B78*100</f>
        <v>0</v>
      </c>
      <c r="E78" s="14">
        <v>37311.699999999997</v>
      </c>
      <c r="F78" s="14">
        <v>2400</v>
      </c>
      <c r="G78" s="14">
        <f t="shared" si="11"/>
        <v>6.4322987159523697</v>
      </c>
      <c r="H78" s="31" t="s">
        <v>3</v>
      </c>
      <c r="I78" s="31" t="s">
        <v>3</v>
      </c>
      <c r="J78" s="32" t="s">
        <v>3</v>
      </c>
    </row>
    <row r="79" spans="1:10" ht="30" x14ac:dyDescent="0.25">
      <c r="A79" s="18" t="s">
        <v>144</v>
      </c>
      <c r="B79" s="16">
        <v>32000</v>
      </c>
      <c r="C79" s="16">
        <v>0</v>
      </c>
      <c r="D79" s="13">
        <f t="shared" si="13"/>
        <v>0</v>
      </c>
      <c r="E79" s="14">
        <v>56086.8</v>
      </c>
      <c r="F79" s="14">
        <v>22086.799999999999</v>
      </c>
      <c r="G79" s="14">
        <f t="shared" si="11"/>
        <v>39.379675788242508</v>
      </c>
      <c r="H79" s="31">
        <v>80458.8</v>
      </c>
      <c r="I79" s="31">
        <v>76914</v>
      </c>
      <c r="J79" s="31">
        <f t="shared" si="12"/>
        <v>95.59426687944638</v>
      </c>
    </row>
    <row r="80" spans="1:10" ht="30" x14ac:dyDescent="0.25">
      <c r="A80" s="18" t="s">
        <v>145</v>
      </c>
      <c r="B80" s="16">
        <v>8000</v>
      </c>
      <c r="C80" s="16">
        <v>0</v>
      </c>
      <c r="D80" s="13">
        <f t="shared" si="13"/>
        <v>0</v>
      </c>
      <c r="E80" s="14">
        <v>9000</v>
      </c>
      <c r="F80" s="14">
        <v>0</v>
      </c>
      <c r="G80" s="14">
        <f t="shared" si="11"/>
        <v>0</v>
      </c>
      <c r="H80" s="31">
        <v>4000</v>
      </c>
      <c r="I80" s="31">
        <v>0</v>
      </c>
      <c r="J80" s="31">
        <f t="shared" si="12"/>
        <v>0</v>
      </c>
    </row>
    <row r="81" spans="1:10" ht="45" x14ac:dyDescent="0.25">
      <c r="A81" s="18" t="s">
        <v>146</v>
      </c>
      <c r="B81" s="16">
        <v>41600</v>
      </c>
      <c r="C81" s="16">
        <v>0</v>
      </c>
      <c r="D81" s="13">
        <f t="shared" si="13"/>
        <v>0</v>
      </c>
      <c r="E81" s="14">
        <v>45048.800000000003</v>
      </c>
      <c r="F81" s="14">
        <v>0</v>
      </c>
      <c r="G81" s="14">
        <f t="shared" si="11"/>
        <v>0</v>
      </c>
      <c r="H81" s="31">
        <v>84669.5</v>
      </c>
      <c r="I81" s="31">
        <v>0</v>
      </c>
      <c r="J81" s="31">
        <f t="shared" si="12"/>
        <v>0</v>
      </c>
    </row>
    <row r="82" spans="1:10" ht="45" x14ac:dyDescent="0.25">
      <c r="A82" s="18" t="s">
        <v>147</v>
      </c>
      <c r="B82" s="16">
        <v>25000</v>
      </c>
      <c r="C82" s="16">
        <v>0</v>
      </c>
      <c r="D82" s="13">
        <f t="shared" si="13"/>
        <v>0</v>
      </c>
      <c r="E82" s="14" t="s">
        <v>3</v>
      </c>
      <c r="F82" s="14" t="s">
        <v>3</v>
      </c>
      <c r="G82" s="14" t="s">
        <v>3</v>
      </c>
      <c r="H82" s="31" t="s">
        <v>3</v>
      </c>
      <c r="I82" s="31" t="s">
        <v>3</v>
      </c>
      <c r="J82" s="31" t="s">
        <v>3</v>
      </c>
    </row>
    <row r="83" spans="1:10" ht="30" x14ac:dyDescent="0.25">
      <c r="A83" s="18" t="s">
        <v>148</v>
      </c>
      <c r="B83" s="16">
        <v>1970</v>
      </c>
      <c r="C83" s="16">
        <v>0</v>
      </c>
      <c r="D83" s="13">
        <f t="shared" si="13"/>
        <v>0</v>
      </c>
      <c r="E83" s="14">
        <v>2000</v>
      </c>
      <c r="F83" s="14">
        <v>0</v>
      </c>
      <c r="G83" s="14">
        <f t="shared" si="11"/>
        <v>0</v>
      </c>
      <c r="H83" s="31">
        <v>2000</v>
      </c>
      <c r="I83" s="31">
        <v>0</v>
      </c>
      <c r="J83" s="31">
        <f t="shared" si="12"/>
        <v>0</v>
      </c>
    </row>
    <row r="84" spans="1:10" ht="60" x14ac:dyDescent="0.25">
      <c r="A84" s="18" t="s">
        <v>149</v>
      </c>
      <c r="B84" s="16">
        <v>10117</v>
      </c>
      <c r="C84" s="16">
        <v>2583.8000000000002</v>
      </c>
      <c r="D84" s="13">
        <f t="shared" si="13"/>
        <v>25.539191459918946</v>
      </c>
      <c r="E84" s="14">
        <v>11281.2</v>
      </c>
      <c r="F84" s="14">
        <v>0</v>
      </c>
      <c r="G84" s="14">
        <f t="shared" si="11"/>
        <v>0</v>
      </c>
      <c r="H84" s="31">
        <v>9589.1</v>
      </c>
      <c r="I84" s="31">
        <v>10421</v>
      </c>
      <c r="J84" s="31">
        <f t="shared" si="12"/>
        <v>108.67547527922328</v>
      </c>
    </row>
    <row r="85" spans="1:10" ht="30" x14ac:dyDescent="0.25">
      <c r="A85" s="18" t="s">
        <v>46</v>
      </c>
      <c r="B85" s="16" t="s">
        <v>3</v>
      </c>
      <c r="C85" s="16" t="s">
        <v>3</v>
      </c>
      <c r="D85" s="13" t="s">
        <v>3</v>
      </c>
      <c r="E85" s="14">
        <v>2427127.2999999998</v>
      </c>
      <c r="F85" s="14">
        <v>2154165.2999999998</v>
      </c>
      <c r="G85" s="14">
        <f t="shared" si="11"/>
        <v>88.753700722660895</v>
      </c>
      <c r="H85" s="31">
        <v>2390681.2999999998</v>
      </c>
      <c r="I85" s="31">
        <v>2149810.4</v>
      </c>
      <c r="J85" s="31">
        <f t="shared" si="12"/>
        <v>89.924591788959901</v>
      </c>
    </row>
    <row r="86" spans="1:10" ht="60" x14ac:dyDescent="0.25">
      <c r="A86" s="18" t="s">
        <v>47</v>
      </c>
      <c r="B86" s="16" t="s">
        <v>3</v>
      </c>
      <c r="C86" s="16" t="s">
        <v>3</v>
      </c>
      <c r="D86" s="13" t="s">
        <v>3</v>
      </c>
      <c r="E86" s="14">
        <v>15000</v>
      </c>
      <c r="F86" s="14">
        <v>0</v>
      </c>
      <c r="G86" s="14">
        <f t="shared" si="11"/>
        <v>0</v>
      </c>
      <c r="H86" s="31">
        <v>7000</v>
      </c>
      <c r="I86" s="31">
        <v>0</v>
      </c>
      <c r="J86" s="31">
        <f t="shared" si="12"/>
        <v>0</v>
      </c>
    </row>
    <row r="87" spans="1:10" ht="42.75" x14ac:dyDescent="0.25">
      <c r="A87" s="17" t="s">
        <v>150</v>
      </c>
      <c r="B87" s="8">
        <f>SUM(B88:B91)</f>
        <v>3740</v>
      </c>
      <c r="C87" s="8">
        <f>SUM(C88:C91)</f>
        <v>269</v>
      </c>
      <c r="D87" s="8">
        <f t="shared" si="13"/>
        <v>7.192513368983958</v>
      </c>
      <c r="E87" s="9">
        <f>SUM(E88:E91)</f>
        <v>3740</v>
      </c>
      <c r="F87" s="9">
        <f>SUM(F88:F91)</f>
        <v>1106.3</v>
      </c>
      <c r="G87" s="9">
        <f t="shared" si="11"/>
        <v>29.580213903743314</v>
      </c>
      <c r="H87" s="29">
        <f>SUM(H88:H91)</f>
        <v>4334.5</v>
      </c>
      <c r="I87" s="29">
        <f>SUM(I88:I91)</f>
        <v>1394.7</v>
      </c>
      <c r="J87" s="29">
        <f>I87/H87*100</f>
        <v>32.176721651862962</v>
      </c>
    </row>
    <row r="88" spans="1:10" s="1" customFormat="1" ht="30" x14ac:dyDescent="0.25">
      <c r="A88" s="18" t="s">
        <v>151</v>
      </c>
      <c r="B88" s="16">
        <v>2590</v>
      </c>
      <c r="C88" s="16">
        <v>188.9</v>
      </c>
      <c r="D88" s="13">
        <f t="shared" si="13"/>
        <v>7.2934362934362937</v>
      </c>
      <c r="E88" s="14">
        <v>2590</v>
      </c>
      <c r="F88" s="14">
        <v>781</v>
      </c>
      <c r="G88" s="14">
        <f t="shared" si="11"/>
        <v>30.154440154440152</v>
      </c>
      <c r="H88" s="31">
        <v>2590</v>
      </c>
      <c r="I88" s="31">
        <v>1054.4000000000001</v>
      </c>
      <c r="J88" s="32">
        <f t="shared" ref="J88:J95" si="14">I88/H88*100</f>
        <v>40.710424710424711</v>
      </c>
    </row>
    <row r="89" spans="1:10" ht="30" x14ac:dyDescent="0.25">
      <c r="A89" s="18" t="s">
        <v>70</v>
      </c>
      <c r="B89" s="16"/>
      <c r="C89" s="16"/>
      <c r="D89" s="13"/>
      <c r="E89" s="14" t="s">
        <v>3</v>
      </c>
      <c r="F89" s="14" t="s">
        <v>3</v>
      </c>
      <c r="G89" s="14" t="s">
        <v>3</v>
      </c>
      <c r="H89" s="31">
        <v>694.5</v>
      </c>
      <c r="I89" s="31">
        <v>75.5</v>
      </c>
      <c r="J89" s="32">
        <f t="shared" si="14"/>
        <v>10.871130309575234</v>
      </c>
    </row>
    <row r="90" spans="1:10" ht="45" x14ac:dyDescent="0.25">
      <c r="A90" s="18" t="s">
        <v>152</v>
      </c>
      <c r="B90" s="16">
        <v>350</v>
      </c>
      <c r="C90" s="16">
        <v>0</v>
      </c>
      <c r="D90" s="13">
        <f t="shared" si="13"/>
        <v>0</v>
      </c>
      <c r="E90" s="14">
        <v>350</v>
      </c>
      <c r="F90" s="14">
        <v>18.5</v>
      </c>
      <c r="G90" s="14">
        <f t="shared" si="11"/>
        <v>5.2857142857142856</v>
      </c>
      <c r="H90" s="31">
        <v>250</v>
      </c>
      <c r="I90" s="31">
        <v>0</v>
      </c>
      <c r="J90" s="32">
        <f t="shared" si="14"/>
        <v>0</v>
      </c>
    </row>
    <row r="91" spans="1:10" ht="30" x14ac:dyDescent="0.25">
      <c r="A91" s="18" t="s">
        <v>153</v>
      </c>
      <c r="B91" s="16">
        <v>800</v>
      </c>
      <c r="C91" s="16">
        <v>80.099999999999994</v>
      </c>
      <c r="D91" s="13">
        <f t="shared" si="13"/>
        <v>10.012499999999999</v>
      </c>
      <c r="E91" s="14">
        <v>800</v>
      </c>
      <c r="F91" s="14">
        <v>306.8</v>
      </c>
      <c r="G91" s="14">
        <f t="shared" si="11"/>
        <v>38.35</v>
      </c>
      <c r="H91" s="31">
        <v>800</v>
      </c>
      <c r="I91" s="31">
        <v>264.8</v>
      </c>
      <c r="J91" s="32">
        <f t="shared" si="14"/>
        <v>33.1</v>
      </c>
    </row>
    <row r="92" spans="1:10" ht="57" x14ac:dyDescent="0.25">
      <c r="A92" s="17" t="s">
        <v>154</v>
      </c>
      <c r="B92" s="8">
        <f>SUM(B93:B95)</f>
        <v>18288.900000000001</v>
      </c>
      <c r="C92" s="8">
        <f>SUM(C93:C95)</f>
        <v>285.89999999999998</v>
      </c>
      <c r="D92" s="8">
        <f t="shared" si="13"/>
        <v>1.563243278710037</v>
      </c>
      <c r="E92" s="9">
        <f>SUM(E93:E95)</f>
        <v>18699.7</v>
      </c>
      <c r="F92" s="9">
        <f>SUM(F93:F95)</f>
        <v>5439.9</v>
      </c>
      <c r="G92" s="9">
        <f t="shared" si="11"/>
        <v>29.09084102953523</v>
      </c>
      <c r="H92" s="29">
        <f>SUM(H93:H95)</f>
        <v>20186.099999999999</v>
      </c>
      <c r="I92" s="29">
        <f>SUM(I93:I95)</f>
        <v>11444.099999999999</v>
      </c>
      <c r="J92" s="29">
        <f t="shared" si="14"/>
        <v>56.692971896503039</v>
      </c>
    </row>
    <row r="93" spans="1:10" s="1" customFormat="1" ht="45" x14ac:dyDescent="0.25">
      <c r="A93" s="18" t="s">
        <v>155</v>
      </c>
      <c r="B93" s="16">
        <v>9388.4</v>
      </c>
      <c r="C93" s="16">
        <v>123.3</v>
      </c>
      <c r="D93" s="13">
        <f t="shared" si="13"/>
        <v>1.3133228239103574</v>
      </c>
      <c r="E93" s="14">
        <v>10157</v>
      </c>
      <c r="F93" s="14">
        <v>2587.6999999999998</v>
      </c>
      <c r="G93" s="14">
        <f t="shared" si="11"/>
        <v>25.477010928423745</v>
      </c>
      <c r="H93" s="31">
        <v>10141.9</v>
      </c>
      <c r="I93" s="31">
        <v>8291.2999999999993</v>
      </c>
      <c r="J93" s="31">
        <f t="shared" si="14"/>
        <v>81.752925980338986</v>
      </c>
    </row>
    <row r="94" spans="1:10" ht="30" x14ac:dyDescent="0.25">
      <c r="A94" s="18" t="s">
        <v>156</v>
      </c>
      <c r="B94" s="16">
        <v>3101.5</v>
      </c>
      <c r="C94" s="16">
        <v>162.6</v>
      </c>
      <c r="D94" s="13">
        <f t="shared" si="13"/>
        <v>5.2426245365145894</v>
      </c>
      <c r="E94" s="14">
        <v>2797</v>
      </c>
      <c r="F94" s="14">
        <v>1051</v>
      </c>
      <c r="G94" s="14">
        <f t="shared" si="11"/>
        <v>37.575974258133712</v>
      </c>
      <c r="H94" s="31">
        <v>3353.7</v>
      </c>
      <c r="I94" s="31">
        <v>650</v>
      </c>
      <c r="J94" s="31">
        <f t="shared" si="14"/>
        <v>19.381578555028774</v>
      </c>
    </row>
    <row r="95" spans="1:10" ht="45" x14ac:dyDescent="0.25">
      <c r="A95" s="18" t="s">
        <v>157</v>
      </c>
      <c r="B95" s="16">
        <v>5799</v>
      </c>
      <c r="C95" s="16">
        <v>0</v>
      </c>
      <c r="D95" s="13">
        <f t="shared" si="13"/>
        <v>0</v>
      </c>
      <c r="E95" s="14">
        <v>5745.7</v>
      </c>
      <c r="F95" s="14">
        <v>1801.2</v>
      </c>
      <c r="G95" s="14">
        <f t="shared" si="11"/>
        <v>31.348660737595075</v>
      </c>
      <c r="H95" s="31">
        <v>6690.5</v>
      </c>
      <c r="I95" s="31">
        <v>2502.8000000000002</v>
      </c>
      <c r="J95" s="31">
        <f t="shared" si="14"/>
        <v>37.408265451012632</v>
      </c>
    </row>
    <row r="96" spans="1:10" ht="57" x14ac:dyDescent="0.25">
      <c r="A96" s="17" t="s">
        <v>158</v>
      </c>
      <c r="B96" s="8">
        <f>SUM(B97:B99)</f>
        <v>64684.1</v>
      </c>
      <c r="C96" s="8">
        <f>SUM(C97:C99)</f>
        <v>8979.5999999999985</v>
      </c>
      <c r="D96" s="8">
        <f t="shared" si="13"/>
        <v>13.882236902113501</v>
      </c>
      <c r="E96" s="9">
        <f>SUM(E97:E99)</f>
        <v>52941</v>
      </c>
      <c r="F96" s="9">
        <f>SUM(F97:F99)</f>
        <v>22919.200000000001</v>
      </c>
      <c r="G96" s="19">
        <f t="shared" si="11"/>
        <v>43.291966528777323</v>
      </c>
      <c r="H96" s="29">
        <f>SUM(H97:H99)</f>
        <v>50932</v>
      </c>
      <c r="I96" s="29">
        <f>SUM(I97:I99)</f>
        <v>23450.5</v>
      </c>
      <c r="J96" s="29">
        <f>I96/H96*100</f>
        <v>46.042762899552343</v>
      </c>
    </row>
    <row r="97" spans="1:10" s="1" customFormat="1" ht="45" x14ac:dyDescent="0.25">
      <c r="A97" s="18" t="s">
        <v>159</v>
      </c>
      <c r="B97" s="16">
        <v>3100</v>
      </c>
      <c r="C97" s="16">
        <v>0</v>
      </c>
      <c r="D97" s="13">
        <f t="shared" si="13"/>
        <v>0</v>
      </c>
      <c r="E97" s="14">
        <v>3100</v>
      </c>
      <c r="F97" s="14">
        <v>0</v>
      </c>
      <c r="G97" s="14">
        <f t="shared" si="11"/>
        <v>0</v>
      </c>
      <c r="H97" s="31">
        <v>125</v>
      </c>
      <c r="I97" s="31">
        <v>0</v>
      </c>
      <c r="J97" s="32">
        <f t="shared" ref="J97:J99" si="15">I97/H97*100</f>
        <v>0</v>
      </c>
    </row>
    <row r="98" spans="1:10" ht="45" x14ac:dyDescent="0.25">
      <c r="A98" s="18" t="s">
        <v>160</v>
      </c>
      <c r="B98" s="16">
        <v>16904</v>
      </c>
      <c r="C98" s="16">
        <v>2060.1999999999998</v>
      </c>
      <c r="D98" s="13">
        <f t="shared" si="13"/>
        <v>12.187647893989586</v>
      </c>
      <c r="E98" s="14">
        <v>19849.5</v>
      </c>
      <c r="F98" s="14">
        <v>7804.1</v>
      </c>
      <c r="G98" s="14">
        <f t="shared" si="11"/>
        <v>39.316355575707199</v>
      </c>
      <c r="H98" s="31">
        <v>19859.5</v>
      </c>
      <c r="I98" s="31">
        <v>7892.3</v>
      </c>
      <c r="J98" s="32">
        <f t="shared" si="15"/>
        <v>39.740678264810292</v>
      </c>
    </row>
    <row r="99" spans="1:10" ht="30" x14ac:dyDescent="0.25">
      <c r="A99" s="18" t="s">
        <v>161</v>
      </c>
      <c r="B99" s="16">
        <v>44680.1</v>
      </c>
      <c r="C99" s="16">
        <v>6919.4</v>
      </c>
      <c r="D99" s="13">
        <f t="shared" si="13"/>
        <v>15.486536511780413</v>
      </c>
      <c r="E99" s="14">
        <v>29991.5</v>
      </c>
      <c r="F99" s="14">
        <v>15115.1</v>
      </c>
      <c r="G99" s="14">
        <f t="shared" si="11"/>
        <v>50.397946084724012</v>
      </c>
      <c r="H99" s="31">
        <v>30947.5</v>
      </c>
      <c r="I99" s="31">
        <v>15558.2</v>
      </c>
      <c r="J99" s="32">
        <f t="shared" si="15"/>
        <v>50.272881492850793</v>
      </c>
    </row>
    <row r="100" spans="1:10" ht="42.75" x14ac:dyDescent="0.25">
      <c r="A100" s="17" t="s">
        <v>162</v>
      </c>
      <c r="B100" s="8">
        <f>SUM(B101:B104)</f>
        <v>112948.1</v>
      </c>
      <c r="C100" s="8">
        <f>SUM(C101:C104)</f>
        <v>11620.800000000001</v>
      </c>
      <c r="D100" s="8">
        <f t="shared" si="13"/>
        <v>10.288619286203133</v>
      </c>
      <c r="E100" s="9">
        <f>SUM(E101:E104)</f>
        <v>121557.20000000001</v>
      </c>
      <c r="F100" s="9">
        <f>SUM(F101:F104)</f>
        <v>43348.7</v>
      </c>
      <c r="G100" s="19">
        <f t="shared" si="11"/>
        <v>35.661153761356786</v>
      </c>
      <c r="H100" s="29">
        <f>SUM(H101:H104)</f>
        <v>127794.8</v>
      </c>
      <c r="I100" s="29">
        <f>SUM(I101:I104)</f>
        <v>45830.1</v>
      </c>
      <c r="J100" s="29">
        <f>I100/H100*100</f>
        <v>35.862257306244075</v>
      </c>
    </row>
    <row r="101" spans="1:10" s="1" customFormat="1" ht="30" x14ac:dyDescent="0.25">
      <c r="A101" s="18" t="s">
        <v>8</v>
      </c>
      <c r="B101" s="16">
        <v>25850</v>
      </c>
      <c r="C101" s="16">
        <v>0</v>
      </c>
      <c r="D101" s="13">
        <f t="shared" si="13"/>
        <v>0</v>
      </c>
      <c r="E101" s="14">
        <v>35238.9</v>
      </c>
      <c r="F101" s="14">
        <v>5842.6</v>
      </c>
      <c r="G101" s="14">
        <f t="shared" si="11"/>
        <v>16.579972700623461</v>
      </c>
      <c r="H101" s="31">
        <v>25497</v>
      </c>
      <c r="I101" s="31">
        <v>3825.5</v>
      </c>
      <c r="J101" s="32">
        <f t="shared" ref="J101:J104" si="16">I101/H101*100</f>
        <v>15.003725928540613</v>
      </c>
    </row>
    <row r="102" spans="1:10" ht="30" x14ac:dyDescent="0.25">
      <c r="A102" s="18" t="s">
        <v>10</v>
      </c>
      <c r="B102" s="16">
        <v>21932.3</v>
      </c>
      <c r="C102" s="16">
        <v>77</v>
      </c>
      <c r="D102" s="13">
        <f t="shared" si="13"/>
        <v>0.35108037004782905</v>
      </c>
      <c r="E102" s="14">
        <v>16974.400000000001</v>
      </c>
      <c r="F102" s="14">
        <v>7350.1</v>
      </c>
      <c r="G102" s="14">
        <f t="shared" si="11"/>
        <v>43.301088698275045</v>
      </c>
      <c r="H102" s="31">
        <v>6210</v>
      </c>
      <c r="I102" s="31">
        <v>103.8</v>
      </c>
      <c r="J102" s="32">
        <f t="shared" si="16"/>
        <v>1.6714975845410627</v>
      </c>
    </row>
    <row r="103" spans="1:10" ht="30" x14ac:dyDescent="0.25">
      <c r="A103" s="18" t="s">
        <v>11</v>
      </c>
      <c r="B103" s="16">
        <v>5000</v>
      </c>
      <c r="C103" s="16">
        <v>175.6</v>
      </c>
      <c r="D103" s="13">
        <f t="shared" si="13"/>
        <v>3.512</v>
      </c>
      <c r="E103" s="14">
        <v>5000</v>
      </c>
      <c r="F103" s="14">
        <v>3500</v>
      </c>
      <c r="G103" s="14">
        <f t="shared" si="11"/>
        <v>70</v>
      </c>
      <c r="H103" s="31">
        <v>35200.6</v>
      </c>
      <c r="I103" s="31">
        <v>17030</v>
      </c>
      <c r="J103" s="32">
        <f t="shared" si="16"/>
        <v>48.379857161525656</v>
      </c>
    </row>
    <row r="104" spans="1:10" ht="30" x14ac:dyDescent="0.25">
      <c r="A104" s="18" t="s">
        <v>12</v>
      </c>
      <c r="B104" s="16">
        <v>60165.8</v>
      </c>
      <c r="C104" s="16">
        <v>11368.2</v>
      </c>
      <c r="D104" s="13">
        <f t="shared" si="13"/>
        <v>18.894787404139894</v>
      </c>
      <c r="E104" s="14">
        <v>64343.9</v>
      </c>
      <c r="F104" s="14">
        <v>26656</v>
      </c>
      <c r="G104" s="14">
        <f t="shared" si="11"/>
        <v>41.427392495636731</v>
      </c>
      <c r="H104" s="31">
        <v>60887.199999999997</v>
      </c>
      <c r="I104" s="31">
        <v>24870.799999999999</v>
      </c>
      <c r="J104" s="32">
        <f t="shared" si="16"/>
        <v>40.847337371401544</v>
      </c>
    </row>
    <row r="105" spans="1:10" ht="42.75" x14ac:dyDescent="0.25">
      <c r="A105" s="17" t="s">
        <v>13</v>
      </c>
      <c r="B105" s="8">
        <f>B106</f>
        <v>161502.39999999999</v>
      </c>
      <c r="C105" s="8">
        <f>C106</f>
        <v>45928.2</v>
      </c>
      <c r="D105" s="8">
        <f>C105/B105*100</f>
        <v>28.438091322481895</v>
      </c>
      <c r="E105" s="9">
        <f>E106</f>
        <v>199927.2</v>
      </c>
      <c r="F105" s="9">
        <f>F106</f>
        <v>25534.400000000001</v>
      </c>
      <c r="G105" s="9">
        <f t="shared" si="11"/>
        <v>12.7718489530189</v>
      </c>
      <c r="H105" s="29">
        <f>H106</f>
        <v>138607.20000000001</v>
      </c>
      <c r="I105" s="29">
        <f>I106</f>
        <v>23733.3</v>
      </c>
      <c r="J105" s="29">
        <f>I105/H105*100</f>
        <v>17.122703582497877</v>
      </c>
    </row>
    <row r="106" spans="1:10" s="3" customFormat="1" ht="45" x14ac:dyDescent="0.25">
      <c r="A106" s="26" t="s">
        <v>13</v>
      </c>
      <c r="B106" s="25">
        <v>161502.39999999999</v>
      </c>
      <c r="C106" s="25">
        <v>45928.2</v>
      </c>
      <c r="D106" s="25">
        <f t="shared" ref="D106:D123" si="17">C106/B106*100</f>
        <v>28.438091322481895</v>
      </c>
      <c r="E106" s="27">
        <v>199927.2</v>
      </c>
      <c r="F106" s="27">
        <v>25534.400000000001</v>
      </c>
      <c r="G106" s="14">
        <f t="shared" si="11"/>
        <v>12.7718489530189</v>
      </c>
      <c r="H106" s="30">
        <v>138607.20000000001</v>
      </c>
      <c r="I106" s="30">
        <v>23733.3</v>
      </c>
      <c r="J106" s="30">
        <f>I106/H106*100</f>
        <v>17.122703582497877</v>
      </c>
    </row>
    <row r="107" spans="1:10" s="2" customFormat="1" ht="42.75" x14ac:dyDescent="0.25">
      <c r="A107" s="17" t="s">
        <v>14</v>
      </c>
      <c r="B107" s="8">
        <f>SUM(B108:B123)</f>
        <v>2186032.9</v>
      </c>
      <c r="C107" s="8">
        <f>SUM(C108:C123)</f>
        <v>226100.1</v>
      </c>
      <c r="D107" s="8">
        <f t="shared" si="17"/>
        <v>10.342941316208003</v>
      </c>
      <c r="E107" s="9">
        <f>SUM(E108:E123)</f>
        <v>2185498.4000000004</v>
      </c>
      <c r="F107" s="9">
        <f>SUM(F108:F123)</f>
        <v>897208.5</v>
      </c>
      <c r="G107" s="9">
        <f t="shared" si="11"/>
        <v>41.052809738959304</v>
      </c>
      <c r="H107" s="29">
        <f>SUM(H108:H123)</f>
        <v>2257115.7999999998</v>
      </c>
      <c r="I107" s="29">
        <f>SUM(I108:I123)</f>
        <v>582742</v>
      </c>
      <c r="J107" s="29">
        <f>I107/H107*100</f>
        <v>25.817993033410165</v>
      </c>
    </row>
    <row r="108" spans="1:10" s="2" customFormat="1" x14ac:dyDescent="0.25">
      <c r="A108" s="53" t="s">
        <v>71</v>
      </c>
      <c r="B108" s="25">
        <v>80590</v>
      </c>
      <c r="C108" s="25">
        <v>0</v>
      </c>
      <c r="D108" s="25">
        <f t="shared" si="17"/>
        <v>0</v>
      </c>
      <c r="E108" s="36">
        <v>1055956.1000000001</v>
      </c>
      <c r="F108" s="36">
        <v>389176.1</v>
      </c>
      <c r="G108" s="38">
        <f>F108/E108*100</f>
        <v>36.855329497125872</v>
      </c>
      <c r="H108" s="40">
        <v>1234824.3</v>
      </c>
      <c r="I108" s="40">
        <v>62600.2</v>
      </c>
      <c r="J108" s="40">
        <f>I108/H108*100</f>
        <v>5.0695633378772991</v>
      </c>
    </row>
    <row r="109" spans="1:10" s="2" customFormat="1" x14ac:dyDescent="0.25">
      <c r="A109" s="54"/>
      <c r="B109" s="25">
        <v>15592.5</v>
      </c>
      <c r="C109" s="25">
        <v>0</v>
      </c>
      <c r="D109" s="25">
        <f t="shared" si="17"/>
        <v>0</v>
      </c>
      <c r="E109" s="39"/>
      <c r="F109" s="39"/>
      <c r="G109" s="39"/>
      <c r="H109" s="41"/>
      <c r="I109" s="41"/>
      <c r="J109" s="41"/>
    </row>
    <row r="110" spans="1:10" s="2" customFormat="1" x14ac:dyDescent="0.25">
      <c r="A110" s="54"/>
      <c r="B110" s="25">
        <v>157306</v>
      </c>
      <c r="C110" s="25">
        <v>0</v>
      </c>
      <c r="D110" s="25">
        <f t="shared" si="17"/>
        <v>0</v>
      </c>
      <c r="E110" s="39"/>
      <c r="F110" s="39"/>
      <c r="G110" s="39"/>
      <c r="H110" s="41"/>
      <c r="I110" s="41"/>
      <c r="J110" s="41"/>
    </row>
    <row r="111" spans="1:10" s="2" customFormat="1" x14ac:dyDescent="0.25">
      <c r="A111" s="54"/>
      <c r="B111" s="25">
        <v>18456.5</v>
      </c>
      <c r="C111" s="25">
        <v>0</v>
      </c>
      <c r="D111" s="25">
        <f t="shared" si="17"/>
        <v>0</v>
      </c>
      <c r="E111" s="39"/>
      <c r="F111" s="39"/>
      <c r="G111" s="39"/>
      <c r="H111" s="41"/>
      <c r="I111" s="41"/>
      <c r="J111" s="41"/>
    </row>
    <row r="112" spans="1:10" s="2" customFormat="1" ht="2.25" customHeight="1" x14ac:dyDescent="0.25">
      <c r="A112" s="54"/>
      <c r="B112" s="25">
        <v>38423</v>
      </c>
      <c r="C112" s="25">
        <v>0</v>
      </c>
      <c r="D112" s="25">
        <f t="shared" si="17"/>
        <v>0</v>
      </c>
      <c r="E112" s="39"/>
      <c r="F112" s="39"/>
      <c r="G112" s="39"/>
      <c r="H112" s="41"/>
      <c r="I112" s="41"/>
      <c r="J112" s="41"/>
    </row>
    <row r="113" spans="1:10" s="2" customFormat="1" ht="13.5" hidden="1" customHeight="1" x14ac:dyDescent="0.25">
      <c r="A113" s="54"/>
      <c r="B113" s="25">
        <v>4315</v>
      </c>
      <c r="C113" s="25">
        <v>0</v>
      </c>
      <c r="D113" s="25">
        <f t="shared" si="17"/>
        <v>0</v>
      </c>
      <c r="E113" s="39"/>
      <c r="F113" s="39"/>
      <c r="G113" s="39"/>
      <c r="H113" s="41"/>
      <c r="I113" s="41"/>
      <c r="J113" s="41"/>
    </row>
    <row r="114" spans="1:10" s="2" customFormat="1" hidden="1" x14ac:dyDescent="0.25">
      <c r="A114" s="54"/>
      <c r="B114" s="25">
        <v>688640</v>
      </c>
      <c r="C114" s="25">
        <v>0</v>
      </c>
      <c r="D114" s="25">
        <f t="shared" si="17"/>
        <v>0</v>
      </c>
      <c r="E114" s="39"/>
      <c r="F114" s="39"/>
      <c r="G114" s="39"/>
      <c r="H114" s="41"/>
      <c r="I114" s="41"/>
      <c r="J114" s="41"/>
    </row>
    <row r="115" spans="1:10" s="2" customFormat="1" hidden="1" x14ac:dyDescent="0.25">
      <c r="A115" s="54"/>
      <c r="B115" s="25">
        <v>68864</v>
      </c>
      <c r="C115" s="25">
        <v>0</v>
      </c>
      <c r="D115" s="25">
        <f t="shared" si="17"/>
        <v>0</v>
      </c>
      <c r="E115" s="39"/>
      <c r="F115" s="39"/>
      <c r="G115" s="39"/>
      <c r="H115" s="41"/>
      <c r="I115" s="41"/>
      <c r="J115" s="41"/>
    </row>
    <row r="116" spans="1:10" s="2" customFormat="1" hidden="1" x14ac:dyDescent="0.25">
      <c r="A116" s="54"/>
      <c r="B116" s="25">
        <v>15041</v>
      </c>
      <c r="C116" s="25">
        <v>0</v>
      </c>
      <c r="D116" s="25">
        <f t="shared" si="17"/>
        <v>0</v>
      </c>
      <c r="E116" s="39"/>
      <c r="F116" s="39"/>
      <c r="G116" s="39"/>
      <c r="H116" s="41"/>
      <c r="I116" s="41"/>
      <c r="J116" s="41"/>
    </row>
    <row r="117" spans="1:10" s="2" customFormat="1" hidden="1" x14ac:dyDescent="0.25">
      <c r="A117" s="55"/>
      <c r="B117" s="25">
        <v>1672</v>
      </c>
      <c r="C117" s="25">
        <v>0</v>
      </c>
      <c r="D117" s="25">
        <f t="shared" si="17"/>
        <v>0</v>
      </c>
      <c r="E117" s="37"/>
      <c r="F117" s="37"/>
      <c r="G117" s="37"/>
      <c r="H117" s="42"/>
      <c r="I117" s="42"/>
      <c r="J117" s="42"/>
    </row>
    <row r="118" spans="1:10" s="2" customFormat="1" ht="45" hidden="1" x14ac:dyDescent="0.25">
      <c r="A118" s="26" t="s">
        <v>15</v>
      </c>
      <c r="B118" s="25">
        <v>752877.4</v>
      </c>
      <c r="C118" s="25">
        <v>159486.5</v>
      </c>
      <c r="D118" s="25">
        <f t="shared" si="17"/>
        <v>21.183595097953532</v>
      </c>
      <c r="E118" s="27">
        <v>746033</v>
      </c>
      <c r="F118" s="27">
        <v>305061</v>
      </c>
      <c r="G118" s="14">
        <f t="shared" si="11"/>
        <v>40.891086587322548</v>
      </c>
      <c r="H118" s="30"/>
      <c r="I118" s="30"/>
      <c r="J118" s="30" t="e">
        <f>I118/H118*100</f>
        <v>#DIV/0!</v>
      </c>
    </row>
    <row r="119" spans="1:10" s="2" customFormat="1" ht="30" x14ac:dyDescent="0.25">
      <c r="A119" s="26" t="s">
        <v>16</v>
      </c>
      <c r="B119" s="25">
        <v>4845</v>
      </c>
      <c r="C119" s="25">
        <v>0</v>
      </c>
      <c r="D119" s="25">
        <f t="shared" si="17"/>
        <v>0</v>
      </c>
      <c r="E119" s="27">
        <v>6220</v>
      </c>
      <c r="F119" s="27">
        <v>0</v>
      </c>
      <c r="G119" s="14">
        <f t="shared" si="11"/>
        <v>0</v>
      </c>
      <c r="H119" s="30">
        <v>2574.5</v>
      </c>
      <c r="I119" s="30">
        <v>0</v>
      </c>
      <c r="J119" s="30">
        <f>I119/H119*100</f>
        <v>0</v>
      </c>
    </row>
    <row r="120" spans="1:10" s="2" customFormat="1" ht="45" x14ac:dyDescent="0.25">
      <c r="A120" s="26" t="s">
        <v>174</v>
      </c>
      <c r="B120" s="25"/>
      <c r="C120" s="25"/>
      <c r="D120" s="25"/>
      <c r="E120" s="27" t="s">
        <v>3</v>
      </c>
      <c r="F120" s="27" t="s">
        <v>3</v>
      </c>
      <c r="G120" s="14" t="s">
        <v>3</v>
      </c>
      <c r="H120" s="30">
        <v>652961.19999999995</v>
      </c>
      <c r="I120" s="30">
        <v>363779.2</v>
      </c>
      <c r="J120" s="30">
        <f>I120/H120*100</f>
        <v>55.712223023358817</v>
      </c>
    </row>
    <row r="121" spans="1:10" s="2" customFormat="1" ht="60" x14ac:dyDescent="0.25">
      <c r="A121" s="26" t="s">
        <v>17</v>
      </c>
      <c r="B121" s="25">
        <v>13900</v>
      </c>
      <c r="C121" s="25">
        <v>162</v>
      </c>
      <c r="D121" s="25">
        <f t="shared" si="17"/>
        <v>1.1654676258992807</v>
      </c>
      <c r="E121" s="27">
        <v>24150</v>
      </c>
      <c r="F121" s="27">
        <v>0</v>
      </c>
      <c r="G121" s="14">
        <f t="shared" si="11"/>
        <v>0</v>
      </c>
      <c r="H121" s="30">
        <v>26770</v>
      </c>
      <c r="I121" s="30">
        <v>3905.6</v>
      </c>
      <c r="J121" s="30">
        <f>I121/H121*100</f>
        <v>14.589465819947703</v>
      </c>
    </row>
    <row r="122" spans="1:10" s="2" customFormat="1" ht="60" x14ac:dyDescent="0.25">
      <c r="A122" s="26" t="s">
        <v>18</v>
      </c>
      <c r="B122" s="25">
        <v>270075.59999999998</v>
      </c>
      <c r="C122" s="25">
        <v>55882</v>
      </c>
      <c r="D122" s="25">
        <f t="shared" si="17"/>
        <v>20.69124348886016</v>
      </c>
      <c r="E122" s="27">
        <v>291543.09999999998</v>
      </c>
      <c r="F122" s="27">
        <v>172985.1</v>
      </c>
      <c r="G122" s="14">
        <f t="shared" si="11"/>
        <v>59.334314549032371</v>
      </c>
      <c r="H122" s="30">
        <v>298210.5</v>
      </c>
      <c r="I122" s="30">
        <v>127297.1</v>
      </c>
      <c r="J122" s="30">
        <f>I122/H122*100</f>
        <v>42.686994589392398</v>
      </c>
    </row>
    <row r="123" spans="1:10" s="2" customFormat="1" ht="45" x14ac:dyDescent="0.25">
      <c r="A123" s="26" t="s">
        <v>19</v>
      </c>
      <c r="B123" s="25">
        <v>55434.9</v>
      </c>
      <c r="C123" s="25">
        <v>10569.6</v>
      </c>
      <c r="D123" s="25">
        <f t="shared" si="17"/>
        <v>19.066689035246746</v>
      </c>
      <c r="E123" s="27">
        <v>61596.2</v>
      </c>
      <c r="F123" s="27">
        <v>29986.3</v>
      </c>
      <c r="G123" s="14">
        <f t="shared" si="11"/>
        <v>48.682061555745321</v>
      </c>
      <c r="H123" s="30">
        <v>41775.300000000003</v>
      </c>
      <c r="I123" s="30">
        <v>25159.9</v>
      </c>
      <c r="J123" s="30">
        <f>I123/H123*100</f>
        <v>60.226736851680293</v>
      </c>
    </row>
    <row r="124" spans="1:10" s="2" customFormat="1" ht="28.5" x14ac:dyDescent="0.25">
      <c r="A124" s="17" t="s">
        <v>20</v>
      </c>
      <c r="B124" s="8">
        <f>B125+B126</f>
        <v>334085.40000000002</v>
      </c>
      <c r="C124" s="8">
        <f>C125+C126</f>
        <v>56507.5</v>
      </c>
      <c r="D124" s="8">
        <f t="shared" ref="D124:D129" si="18">C124/B124*100</f>
        <v>16.914088433675939</v>
      </c>
      <c r="E124" s="9">
        <f>SUM(E125:E126)</f>
        <v>309028.8</v>
      </c>
      <c r="F124" s="9">
        <f>SUM(F125:F126)</f>
        <v>133188.70000000001</v>
      </c>
      <c r="G124" s="9">
        <f t="shared" si="11"/>
        <v>43.099122153016161</v>
      </c>
      <c r="H124" s="29">
        <f>H125</f>
        <v>311191.3</v>
      </c>
      <c r="I124" s="29">
        <f t="shared" ref="I124:J124" si="19">I125</f>
        <v>142696.70000000001</v>
      </c>
      <c r="J124" s="29">
        <f t="shared" si="19"/>
        <v>45.854977308170255</v>
      </c>
    </row>
    <row r="125" spans="1:10" s="3" customFormat="1" x14ac:dyDescent="0.25">
      <c r="A125" s="53" t="s">
        <v>72</v>
      </c>
      <c r="B125" s="25">
        <v>201093</v>
      </c>
      <c r="C125" s="25">
        <v>33100</v>
      </c>
      <c r="D125" s="25">
        <f t="shared" si="18"/>
        <v>16.460045849432849</v>
      </c>
      <c r="E125" s="36">
        <v>309028.8</v>
      </c>
      <c r="F125" s="36">
        <v>133188.70000000001</v>
      </c>
      <c r="G125" s="38">
        <f>F125/E125*100</f>
        <v>43.099122153016161</v>
      </c>
      <c r="H125" s="40">
        <v>311191.3</v>
      </c>
      <c r="I125" s="40">
        <v>142696.70000000001</v>
      </c>
      <c r="J125" s="40">
        <f>I125/H125*100</f>
        <v>45.854977308170255</v>
      </c>
    </row>
    <row r="126" spans="1:10" s="4" customFormat="1" x14ac:dyDescent="0.25">
      <c r="A126" s="60"/>
      <c r="B126" s="25">
        <v>132992.4</v>
      </c>
      <c r="C126" s="25">
        <v>23407.5</v>
      </c>
      <c r="D126" s="25">
        <f t="shared" si="18"/>
        <v>17.600629810425257</v>
      </c>
      <c r="E126" s="61"/>
      <c r="F126" s="61"/>
      <c r="G126" s="48"/>
      <c r="H126" s="59"/>
      <c r="I126" s="59"/>
      <c r="J126" s="59"/>
    </row>
    <row r="127" spans="1:10" s="4" customFormat="1" ht="42.75" x14ac:dyDescent="0.25">
      <c r="A127" s="17" t="s">
        <v>21</v>
      </c>
      <c r="B127" s="8">
        <f>B128</f>
        <v>69630</v>
      </c>
      <c r="C127" s="8">
        <f>C128</f>
        <v>122.9</v>
      </c>
      <c r="D127" s="8">
        <f t="shared" si="18"/>
        <v>0.1765043802958495</v>
      </c>
      <c r="E127" s="9">
        <f>E128</f>
        <v>7995</v>
      </c>
      <c r="F127" s="9">
        <f>F128</f>
        <v>0</v>
      </c>
      <c r="G127" s="9">
        <f t="shared" si="11"/>
        <v>0</v>
      </c>
      <c r="H127" s="29">
        <f>H128</f>
        <v>3148.1</v>
      </c>
      <c r="I127" s="29">
        <f>I128</f>
        <v>0</v>
      </c>
      <c r="J127" s="29">
        <f>I127/H127*100</f>
        <v>0</v>
      </c>
    </row>
    <row r="128" spans="1:10" s="4" customFormat="1" ht="45" x14ac:dyDescent="0.25">
      <c r="A128" s="26" t="s">
        <v>21</v>
      </c>
      <c r="B128" s="25">
        <v>69630</v>
      </c>
      <c r="C128" s="25">
        <v>122.9</v>
      </c>
      <c r="D128" s="25">
        <f t="shared" si="18"/>
        <v>0.1765043802958495</v>
      </c>
      <c r="E128" s="27">
        <v>7995</v>
      </c>
      <c r="F128" s="27">
        <v>0</v>
      </c>
      <c r="G128" s="14">
        <f t="shared" si="11"/>
        <v>0</v>
      </c>
      <c r="H128" s="30">
        <v>3148.1</v>
      </c>
      <c r="I128" s="30">
        <v>0</v>
      </c>
      <c r="J128" s="30">
        <f>I128/H128*100</f>
        <v>0</v>
      </c>
    </row>
    <row r="129" spans="1:10" s="4" customFormat="1" ht="28.5" x14ac:dyDescent="0.25">
      <c r="A129" s="17" t="s">
        <v>22</v>
      </c>
      <c r="B129" s="8">
        <f>SUM(B130:B136)</f>
        <v>266120.5</v>
      </c>
      <c r="C129" s="8">
        <f>SUM(C130:C136)</f>
        <v>27230.7</v>
      </c>
      <c r="D129" s="8">
        <f t="shared" si="18"/>
        <v>10.232469877367583</v>
      </c>
      <c r="E129" s="9">
        <f>SUM(E130:E145)</f>
        <v>364005.19999999995</v>
      </c>
      <c r="F129" s="9">
        <f>SUM(F130:F145)</f>
        <v>163576</v>
      </c>
      <c r="G129" s="9">
        <f t="shared" si="11"/>
        <v>44.937819569610546</v>
      </c>
      <c r="H129" s="29">
        <f>SUM(H130:H145)</f>
        <v>395943.5</v>
      </c>
      <c r="I129" s="29">
        <f>SUM(I130:I145)</f>
        <v>197156.00000000003</v>
      </c>
      <c r="J129" s="29">
        <f>I129/H129*100</f>
        <v>49.793973130004666</v>
      </c>
    </row>
    <row r="130" spans="1:10" s="4" customFormat="1" ht="30" x14ac:dyDescent="0.25">
      <c r="A130" s="26" t="s">
        <v>163</v>
      </c>
      <c r="B130" s="25">
        <v>46583.1</v>
      </c>
      <c r="C130" s="25">
        <v>323.39999999999998</v>
      </c>
      <c r="D130" s="25">
        <f t="shared" ref="D130:D136" si="20">C130/B130*100</f>
        <v>0.69424319120024214</v>
      </c>
      <c r="E130" s="27">
        <v>52068</v>
      </c>
      <c r="F130" s="27">
        <v>32107.200000000001</v>
      </c>
      <c r="G130" s="14">
        <f t="shared" si="11"/>
        <v>61.663977875086431</v>
      </c>
      <c r="H130" s="30" t="s">
        <v>3</v>
      </c>
      <c r="I130" s="30" t="s">
        <v>3</v>
      </c>
      <c r="J130" s="30" t="s">
        <v>3</v>
      </c>
    </row>
    <row r="131" spans="1:10" s="4" customFormat="1" ht="30" x14ac:dyDescent="0.25">
      <c r="A131" s="26" t="s">
        <v>164</v>
      </c>
      <c r="B131" s="25">
        <v>94748.6</v>
      </c>
      <c r="C131" s="25">
        <v>14800</v>
      </c>
      <c r="D131" s="25">
        <f t="shared" si="20"/>
        <v>15.620283571472296</v>
      </c>
      <c r="E131" s="27">
        <v>18311</v>
      </c>
      <c r="F131" s="27">
        <v>10273.1</v>
      </c>
      <c r="G131" s="14">
        <f t="shared" ref="G131:G180" si="21">F131/E131*100</f>
        <v>56.103435093659549</v>
      </c>
      <c r="H131" s="30" t="s">
        <v>3</v>
      </c>
      <c r="I131" s="30" t="s">
        <v>3</v>
      </c>
      <c r="J131" s="30" t="s">
        <v>3</v>
      </c>
    </row>
    <row r="132" spans="1:10" s="4" customFormat="1" ht="30" x14ac:dyDescent="0.25">
      <c r="A132" s="26" t="s">
        <v>165</v>
      </c>
      <c r="B132" s="25">
        <v>11365.3</v>
      </c>
      <c r="C132" s="25">
        <v>177.6</v>
      </c>
      <c r="D132" s="25">
        <f t="shared" si="20"/>
        <v>1.5626512278602414</v>
      </c>
      <c r="E132" s="27">
        <v>37454</v>
      </c>
      <c r="F132" s="27">
        <v>23070.6</v>
      </c>
      <c r="G132" s="14">
        <f t="shared" si="21"/>
        <v>61.597159181929825</v>
      </c>
      <c r="H132" s="30" t="s">
        <v>3</v>
      </c>
      <c r="I132" s="30" t="s">
        <v>3</v>
      </c>
      <c r="J132" s="30" t="s">
        <v>3</v>
      </c>
    </row>
    <row r="133" spans="1:10" s="4" customFormat="1" ht="30" x14ac:dyDescent="0.25">
      <c r="A133" s="26" t="s">
        <v>166</v>
      </c>
      <c r="B133" s="25">
        <v>13137.1</v>
      </c>
      <c r="C133" s="25">
        <v>0</v>
      </c>
      <c r="D133" s="25">
        <f t="shared" si="20"/>
        <v>0</v>
      </c>
      <c r="E133" s="27">
        <v>13846.5</v>
      </c>
      <c r="F133" s="27">
        <v>0</v>
      </c>
      <c r="G133" s="14">
        <f t="shared" si="21"/>
        <v>0</v>
      </c>
      <c r="H133" s="30" t="s">
        <v>3</v>
      </c>
      <c r="I133" s="30" t="s">
        <v>3</v>
      </c>
      <c r="J133" s="30" t="s">
        <v>3</v>
      </c>
    </row>
    <row r="134" spans="1:10" s="4" customFormat="1" ht="45" x14ac:dyDescent="0.25">
      <c r="A134" s="26" t="s">
        <v>167</v>
      </c>
      <c r="B134" s="25">
        <v>71286.399999999994</v>
      </c>
      <c r="C134" s="25">
        <v>11929.7</v>
      </c>
      <c r="D134" s="25">
        <f t="shared" si="20"/>
        <v>16.734889123311042</v>
      </c>
      <c r="E134" s="27">
        <v>48316.1</v>
      </c>
      <c r="F134" s="27">
        <v>22303.5</v>
      </c>
      <c r="G134" s="14">
        <f t="shared" si="21"/>
        <v>46.161631423066019</v>
      </c>
      <c r="H134" s="30">
        <v>43745</v>
      </c>
      <c r="I134" s="30">
        <v>23024.3</v>
      </c>
      <c r="J134" s="30">
        <f>I134/H134</f>
        <v>0.52632986627043088</v>
      </c>
    </row>
    <row r="135" spans="1:10" s="4" customFormat="1" ht="30" x14ac:dyDescent="0.25">
      <c r="A135" s="26" t="s">
        <v>168</v>
      </c>
      <c r="B135" s="25">
        <v>12000</v>
      </c>
      <c r="C135" s="25">
        <v>0</v>
      </c>
      <c r="D135" s="25">
        <f t="shared" si="20"/>
        <v>0</v>
      </c>
      <c r="E135" s="27">
        <v>5100</v>
      </c>
      <c r="F135" s="27">
        <v>809</v>
      </c>
      <c r="G135" s="14">
        <f t="shared" si="21"/>
        <v>15.862745098039216</v>
      </c>
      <c r="H135" s="30">
        <v>2253</v>
      </c>
      <c r="I135" s="30">
        <v>492.9</v>
      </c>
      <c r="J135" s="30">
        <f t="shared" ref="J135:J141" si="22">I135/H135</f>
        <v>0.21877496671105193</v>
      </c>
    </row>
    <row r="136" spans="1:10" s="4" customFormat="1" ht="30" x14ac:dyDescent="0.25">
      <c r="A136" s="26" t="s">
        <v>169</v>
      </c>
      <c r="B136" s="25">
        <v>17000</v>
      </c>
      <c r="C136" s="25">
        <v>0</v>
      </c>
      <c r="D136" s="25">
        <f t="shared" si="20"/>
        <v>0</v>
      </c>
      <c r="E136" s="27">
        <v>18042</v>
      </c>
      <c r="F136" s="27">
        <v>0</v>
      </c>
      <c r="G136" s="14">
        <f t="shared" si="21"/>
        <v>0</v>
      </c>
      <c r="H136" s="30">
        <v>7384.8</v>
      </c>
      <c r="I136" s="30">
        <v>0</v>
      </c>
      <c r="J136" s="30">
        <f t="shared" si="22"/>
        <v>0</v>
      </c>
    </row>
    <row r="137" spans="1:10" s="4" customFormat="1" x14ac:dyDescent="0.25">
      <c r="A137" s="26" t="s">
        <v>48</v>
      </c>
      <c r="B137" s="25" t="s">
        <v>3</v>
      </c>
      <c r="C137" s="25" t="s">
        <v>3</v>
      </c>
      <c r="D137" s="25" t="s">
        <v>3</v>
      </c>
      <c r="E137" s="27">
        <v>77846.5</v>
      </c>
      <c r="F137" s="27">
        <v>35529.9</v>
      </c>
      <c r="G137" s="14">
        <f>F137/E137*100</f>
        <v>45.640972940337718</v>
      </c>
      <c r="H137" s="30" t="s">
        <v>3</v>
      </c>
      <c r="I137" s="30" t="s">
        <v>3</v>
      </c>
      <c r="J137" s="30" t="s">
        <v>3</v>
      </c>
    </row>
    <row r="138" spans="1:10" s="4" customFormat="1" ht="45" x14ac:dyDescent="0.25">
      <c r="A138" s="26" t="s">
        <v>49</v>
      </c>
      <c r="B138" s="25" t="s">
        <v>3</v>
      </c>
      <c r="C138" s="25" t="s">
        <v>3</v>
      </c>
      <c r="D138" s="25" t="s">
        <v>3</v>
      </c>
      <c r="E138" s="27">
        <v>58328.2</v>
      </c>
      <c r="F138" s="27">
        <v>25831.4</v>
      </c>
      <c r="G138" s="14">
        <f t="shared" ref="G138:G145" si="23">F138/E138*100</f>
        <v>44.286297194153093</v>
      </c>
      <c r="H138" s="30">
        <v>58190.8</v>
      </c>
      <c r="I138" s="30">
        <v>28674.5</v>
      </c>
      <c r="J138" s="30">
        <f t="shared" si="22"/>
        <v>0.49276689786014283</v>
      </c>
    </row>
    <row r="139" spans="1:10" s="4" customFormat="1" ht="30" x14ac:dyDescent="0.25">
      <c r="A139" s="26" t="s">
        <v>50</v>
      </c>
      <c r="B139" s="25" t="s">
        <v>3</v>
      </c>
      <c r="C139" s="25" t="s">
        <v>3</v>
      </c>
      <c r="D139" s="25" t="s">
        <v>3</v>
      </c>
      <c r="E139" s="27">
        <v>6798.1</v>
      </c>
      <c r="F139" s="27">
        <v>0</v>
      </c>
      <c r="G139" s="14">
        <f t="shared" si="23"/>
        <v>0</v>
      </c>
      <c r="H139" s="30" t="s">
        <v>3</v>
      </c>
      <c r="I139" s="30" t="s">
        <v>3</v>
      </c>
      <c r="J139" s="30" t="s">
        <v>3</v>
      </c>
    </row>
    <row r="140" spans="1:10" s="4" customFormat="1" ht="30" x14ac:dyDescent="0.25">
      <c r="A140" s="26" t="s">
        <v>74</v>
      </c>
      <c r="B140" s="25"/>
      <c r="C140" s="25"/>
      <c r="D140" s="25"/>
      <c r="E140" s="27" t="s">
        <v>3</v>
      </c>
      <c r="F140" s="27" t="s">
        <v>3</v>
      </c>
      <c r="G140" s="27" t="s">
        <v>3</v>
      </c>
      <c r="H140" s="30">
        <v>274148.8</v>
      </c>
      <c r="I140" s="30">
        <v>139584.20000000001</v>
      </c>
      <c r="J140" s="30">
        <f t="shared" si="22"/>
        <v>0.5091548823120875</v>
      </c>
    </row>
    <row r="141" spans="1:10" s="4" customFormat="1" ht="30" x14ac:dyDescent="0.25">
      <c r="A141" s="26" t="s">
        <v>9</v>
      </c>
      <c r="B141" s="25" t="s">
        <v>3</v>
      </c>
      <c r="C141" s="25" t="s">
        <v>3</v>
      </c>
      <c r="D141" s="25" t="s">
        <v>3</v>
      </c>
      <c r="E141" s="27">
        <v>9150</v>
      </c>
      <c r="F141" s="27">
        <v>200</v>
      </c>
      <c r="G141" s="14">
        <f t="shared" si="23"/>
        <v>2.1857923497267762</v>
      </c>
      <c r="H141" s="30">
        <v>7150</v>
      </c>
      <c r="I141" s="30">
        <v>3177.4</v>
      </c>
      <c r="J141" s="30">
        <f t="shared" si="22"/>
        <v>0.44439160839160841</v>
      </c>
    </row>
    <row r="142" spans="1:10" s="4" customFormat="1" x14ac:dyDescent="0.25">
      <c r="A142" s="26" t="s">
        <v>51</v>
      </c>
      <c r="B142" s="25" t="s">
        <v>3</v>
      </c>
      <c r="C142" s="25" t="s">
        <v>3</v>
      </c>
      <c r="D142" s="25" t="s">
        <v>3</v>
      </c>
      <c r="E142" s="27">
        <v>1100</v>
      </c>
      <c r="F142" s="27">
        <v>0</v>
      </c>
      <c r="G142" s="14">
        <f t="shared" si="23"/>
        <v>0</v>
      </c>
      <c r="H142" s="30" t="s">
        <v>3</v>
      </c>
      <c r="I142" s="30" t="s">
        <v>3</v>
      </c>
      <c r="J142" s="30" t="s">
        <v>3</v>
      </c>
    </row>
    <row r="143" spans="1:10" s="4" customFormat="1" ht="30" x14ac:dyDescent="0.25">
      <c r="A143" s="26" t="s">
        <v>73</v>
      </c>
      <c r="B143" s="25"/>
      <c r="C143" s="25"/>
      <c r="D143" s="25"/>
      <c r="E143" s="27" t="s">
        <v>3</v>
      </c>
      <c r="F143" s="27" t="s">
        <v>3</v>
      </c>
      <c r="G143" s="27" t="s">
        <v>3</v>
      </c>
      <c r="H143" s="30">
        <v>3071.1</v>
      </c>
      <c r="I143" s="30">
        <v>2202.6999999999998</v>
      </c>
      <c r="J143" s="30">
        <f>I143/H143*100</f>
        <v>71.723486698577048</v>
      </c>
    </row>
    <row r="144" spans="1:10" s="4" customFormat="1" ht="30" x14ac:dyDescent="0.25">
      <c r="A144" s="26" t="s">
        <v>173</v>
      </c>
      <c r="B144" s="25"/>
      <c r="C144" s="25"/>
      <c r="D144" s="25"/>
      <c r="E144" s="27">
        <v>12325.7</v>
      </c>
      <c r="F144" s="27">
        <v>11812.7</v>
      </c>
      <c r="G144" s="14">
        <f t="shared" si="23"/>
        <v>95.837964578076708</v>
      </c>
      <c r="H144" s="30" t="s">
        <v>3</v>
      </c>
      <c r="I144" s="30" t="s">
        <v>3</v>
      </c>
      <c r="J144" s="30" t="s">
        <v>3</v>
      </c>
    </row>
    <row r="145" spans="1:10" s="4" customFormat="1" ht="30" x14ac:dyDescent="0.25">
      <c r="A145" s="26" t="s">
        <v>52</v>
      </c>
      <c r="B145" s="25" t="s">
        <v>3</v>
      </c>
      <c r="C145" s="25" t="s">
        <v>3</v>
      </c>
      <c r="D145" s="25" t="s">
        <v>3</v>
      </c>
      <c r="E145" s="27">
        <v>5319.1</v>
      </c>
      <c r="F145" s="27">
        <v>1638.6</v>
      </c>
      <c r="G145" s="14">
        <f t="shared" si="23"/>
        <v>30.805963414863413</v>
      </c>
      <c r="H145" s="30" t="s">
        <v>3</v>
      </c>
      <c r="I145" s="30" t="s">
        <v>3</v>
      </c>
      <c r="J145" s="30" t="s">
        <v>3</v>
      </c>
    </row>
    <row r="146" spans="1:10" s="4" customFormat="1" ht="57" x14ac:dyDescent="0.25">
      <c r="A146" s="17" t="s">
        <v>23</v>
      </c>
      <c r="B146" s="8">
        <f>SUM(B147:B150)</f>
        <v>120470</v>
      </c>
      <c r="C146" s="8">
        <f>SUM(C147:C150)</f>
        <v>29714.400000000001</v>
      </c>
      <c r="D146" s="8">
        <f>C146/B146*100</f>
        <v>24.665393873993526</v>
      </c>
      <c r="E146" s="9">
        <f>SUM(E147:E150)</f>
        <v>197352.5</v>
      </c>
      <c r="F146" s="9">
        <f>SUM(F147:F150)</f>
        <v>10464.700000000001</v>
      </c>
      <c r="G146" s="9">
        <f t="shared" si="21"/>
        <v>5.302542405087344</v>
      </c>
      <c r="H146" s="29">
        <f>SUM(H147:H150)</f>
        <v>601939.6</v>
      </c>
      <c r="I146" s="29">
        <f>SUM(I147:I150)</f>
        <v>61423</v>
      </c>
      <c r="J146" s="29">
        <f>I146/H146*100</f>
        <v>10.204179954267838</v>
      </c>
    </row>
    <row r="147" spans="1:10" s="4" customFormat="1" ht="60" x14ac:dyDescent="0.25">
      <c r="A147" s="26" t="s">
        <v>24</v>
      </c>
      <c r="B147" s="25">
        <v>0</v>
      </c>
      <c r="C147" s="25">
        <v>2959</v>
      </c>
      <c r="D147" s="25">
        <v>0</v>
      </c>
      <c r="E147" s="36">
        <v>197352.5</v>
      </c>
      <c r="F147" s="36">
        <v>10464.700000000001</v>
      </c>
      <c r="G147" s="38">
        <f t="shared" si="21"/>
        <v>5.302542405087344</v>
      </c>
      <c r="H147" s="40">
        <v>601939.6</v>
      </c>
      <c r="I147" s="40">
        <v>61423</v>
      </c>
      <c r="J147" s="40">
        <f t="shared" ref="J147" si="24">I147/H147*100</f>
        <v>10.204179954267838</v>
      </c>
    </row>
    <row r="148" spans="1:10" s="4" customFormat="1" ht="30" x14ac:dyDescent="0.25">
      <c r="A148" s="26" t="s">
        <v>25</v>
      </c>
      <c r="B148" s="25">
        <v>120470</v>
      </c>
      <c r="C148" s="25">
        <v>0</v>
      </c>
      <c r="D148" s="25">
        <v>0</v>
      </c>
      <c r="E148" s="39"/>
      <c r="F148" s="39"/>
      <c r="G148" s="39"/>
      <c r="H148" s="54"/>
      <c r="I148" s="54"/>
      <c r="J148" s="54"/>
    </row>
    <row r="149" spans="1:10" s="4" customFormat="1" ht="30" x14ac:dyDescent="0.25">
      <c r="A149" s="26" t="s">
        <v>75</v>
      </c>
      <c r="B149" s="25"/>
      <c r="C149" s="25"/>
      <c r="D149" s="25"/>
      <c r="E149" s="39"/>
      <c r="F149" s="39"/>
      <c r="G149" s="39"/>
      <c r="H149" s="54"/>
      <c r="I149" s="54"/>
      <c r="J149" s="54"/>
    </row>
    <row r="150" spans="1:10" s="4" customFormat="1" x14ac:dyDescent="0.25">
      <c r="A150" s="26" t="s">
        <v>26</v>
      </c>
      <c r="B150" s="25">
        <v>0</v>
      </c>
      <c r="C150" s="25">
        <v>26755.4</v>
      </c>
      <c r="D150" s="25">
        <v>0</v>
      </c>
      <c r="E150" s="37"/>
      <c r="F150" s="37"/>
      <c r="G150" s="37"/>
      <c r="H150" s="55"/>
      <c r="I150" s="55"/>
      <c r="J150" s="55"/>
    </row>
    <row r="151" spans="1:10" s="4" customFormat="1" ht="57" x14ac:dyDescent="0.25">
      <c r="A151" s="17" t="s">
        <v>37</v>
      </c>
      <c r="B151" s="8">
        <f>SUM(B152:B153)</f>
        <v>2572.6999999999998</v>
      </c>
      <c r="C151" s="8">
        <f>SUM(C152:C153)</f>
        <v>214</v>
      </c>
      <c r="D151" s="8">
        <f>C151/B151*100</f>
        <v>8.3181093792513714</v>
      </c>
      <c r="E151" s="9">
        <f>E152+E153</f>
        <v>2676.3</v>
      </c>
      <c r="F151" s="9">
        <f>F152+F153</f>
        <v>1676.3</v>
      </c>
      <c r="G151" s="9">
        <f t="shared" si="21"/>
        <v>62.634981130665466</v>
      </c>
      <c r="H151" s="29">
        <f>SUM(H152:H153)</f>
        <v>2676.3</v>
      </c>
      <c r="I151" s="29">
        <f>SUM(I152:I153)</f>
        <v>0</v>
      </c>
      <c r="J151" s="29">
        <f>I151/H151*100</f>
        <v>0</v>
      </c>
    </row>
    <row r="152" spans="1:10" s="4" customFormat="1" ht="30" x14ac:dyDescent="0.25">
      <c r="A152" s="26" t="s">
        <v>38</v>
      </c>
      <c r="B152" s="25">
        <v>2072.6999999999998</v>
      </c>
      <c r="C152" s="25">
        <v>214</v>
      </c>
      <c r="D152" s="25">
        <f>C152/B152*100</f>
        <v>10.324697254788441</v>
      </c>
      <c r="E152" s="36">
        <v>2676.3</v>
      </c>
      <c r="F152" s="36">
        <v>1676.3</v>
      </c>
      <c r="G152" s="38">
        <f t="shared" si="21"/>
        <v>62.634981130665466</v>
      </c>
      <c r="H152" s="30">
        <v>2176.3000000000002</v>
      </c>
      <c r="I152" s="30">
        <v>0</v>
      </c>
      <c r="J152" s="30">
        <f t="shared" ref="J152:J153" si="25">I152/H152*100</f>
        <v>0</v>
      </c>
    </row>
    <row r="153" spans="1:10" s="4" customFormat="1" ht="30" x14ac:dyDescent="0.25">
      <c r="A153" s="26" t="s">
        <v>39</v>
      </c>
      <c r="B153" s="25">
        <v>500</v>
      </c>
      <c r="C153" s="25">
        <v>0</v>
      </c>
      <c r="D153" s="25">
        <v>0</v>
      </c>
      <c r="E153" s="37"/>
      <c r="F153" s="37"/>
      <c r="G153" s="37"/>
      <c r="H153" s="30">
        <v>500</v>
      </c>
      <c r="I153" s="30">
        <v>0</v>
      </c>
      <c r="J153" s="30">
        <f t="shared" si="25"/>
        <v>0</v>
      </c>
    </row>
    <row r="154" spans="1:10" s="4" customFormat="1" ht="57" x14ac:dyDescent="0.25">
      <c r="A154" s="7" t="s">
        <v>27</v>
      </c>
      <c r="B154" s="24">
        <f>SUM(B155:B158)</f>
        <v>51199.9</v>
      </c>
      <c r="C154" s="24">
        <f>SUM(C155:C158)</f>
        <v>1335.1</v>
      </c>
      <c r="D154" s="8">
        <f>C154/B154*100</f>
        <v>2.6076222805122664</v>
      </c>
      <c r="E154" s="28">
        <f>E155</f>
        <v>58164.4</v>
      </c>
      <c r="F154" s="23">
        <f>F155</f>
        <v>7151</v>
      </c>
      <c r="G154" s="10">
        <f t="shared" si="21"/>
        <v>12.294461904532669</v>
      </c>
      <c r="H154" s="29">
        <f>H155</f>
        <v>37956.1</v>
      </c>
      <c r="I154" s="29">
        <f>I155</f>
        <v>19578.5</v>
      </c>
      <c r="J154" s="29">
        <f>I154/H154*100</f>
        <v>51.581959158079997</v>
      </c>
    </row>
    <row r="155" spans="1:10" s="4" customFormat="1" x14ac:dyDescent="0.25">
      <c r="A155" s="53" t="s">
        <v>76</v>
      </c>
      <c r="B155" s="25">
        <v>8878</v>
      </c>
      <c r="C155" s="25">
        <v>1200</v>
      </c>
      <c r="D155" s="25">
        <f>C155/B155*100</f>
        <v>13.516557783284524</v>
      </c>
      <c r="E155" s="36">
        <v>58164.4</v>
      </c>
      <c r="F155" s="36">
        <v>7151</v>
      </c>
      <c r="G155" s="38">
        <f>F155/E155*100</f>
        <v>12.294461904532669</v>
      </c>
      <c r="H155" s="40">
        <v>37956.1</v>
      </c>
      <c r="I155" s="40">
        <v>19578.5</v>
      </c>
      <c r="J155" s="40">
        <f>I155/H155*100</f>
        <v>51.581959158079997</v>
      </c>
    </row>
    <row r="156" spans="1:10" s="4" customFormat="1" x14ac:dyDescent="0.25">
      <c r="A156" s="54"/>
      <c r="B156" s="25">
        <v>25000</v>
      </c>
      <c r="C156" s="25">
        <v>0</v>
      </c>
      <c r="D156" s="25">
        <f t="shared" ref="D156:D158" si="26">C156/B156*100</f>
        <v>0</v>
      </c>
      <c r="E156" s="47"/>
      <c r="F156" s="47"/>
      <c r="G156" s="47"/>
      <c r="H156" s="41"/>
      <c r="I156" s="41"/>
      <c r="J156" s="43"/>
    </row>
    <row r="157" spans="1:10" s="4" customFormat="1" x14ac:dyDescent="0.25">
      <c r="A157" s="54"/>
      <c r="B157" s="25">
        <v>7700</v>
      </c>
      <c r="C157" s="25">
        <v>135.1</v>
      </c>
      <c r="D157" s="25">
        <f t="shared" si="26"/>
        <v>1.7545454545454544</v>
      </c>
      <c r="E157" s="47"/>
      <c r="F157" s="47"/>
      <c r="G157" s="47"/>
      <c r="H157" s="41"/>
      <c r="I157" s="41"/>
      <c r="J157" s="43"/>
    </row>
    <row r="158" spans="1:10" s="4" customFormat="1" x14ac:dyDescent="0.25">
      <c r="A158" s="55"/>
      <c r="B158" s="25">
        <v>9621.9</v>
      </c>
      <c r="C158" s="25">
        <v>0</v>
      </c>
      <c r="D158" s="25">
        <f t="shared" si="26"/>
        <v>0</v>
      </c>
      <c r="E158" s="48"/>
      <c r="F158" s="48"/>
      <c r="G158" s="48"/>
      <c r="H158" s="42"/>
      <c r="I158" s="42"/>
      <c r="J158" s="44"/>
    </row>
    <row r="159" spans="1:10" s="4" customFormat="1" ht="57" x14ac:dyDescent="0.25">
      <c r="A159" s="17" t="s">
        <v>28</v>
      </c>
      <c r="B159" s="8">
        <f>SUM(B160:B163)</f>
        <v>175258</v>
      </c>
      <c r="C159" s="8">
        <f>SUM(C160:C163)</f>
        <v>41208.800000000003</v>
      </c>
      <c r="D159" s="8">
        <f>C159/B159*100</f>
        <v>23.513220509192166</v>
      </c>
      <c r="E159" s="9">
        <f>SUM(E160:E163)</f>
        <v>197851.3</v>
      </c>
      <c r="F159" s="9">
        <f>SUM(F160:F163)</f>
        <v>66168.399999999994</v>
      </c>
      <c r="G159" s="9">
        <f t="shared" si="21"/>
        <v>33.443500244880873</v>
      </c>
      <c r="H159" s="29">
        <f>SUM(H160:H163)</f>
        <v>292677.09999999998</v>
      </c>
      <c r="I159" s="29">
        <f>SUM(I160:I163)</f>
        <v>106707.59999999999</v>
      </c>
      <c r="J159" s="29">
        <f>I159/H159*100</f>
        <v>36.459155841027538</v>
      </c>
    </row>
    <row r="160" spans="1:10" s="4" customFormat="1" ht="45" x14ac:dyDescent="0.25">
      <c r="A160" s="26" t="s">
        <v>77</v>
      </c>
      <c r="B160" s="25">
        <v>51144.2</v>
      </c>
      <c r="C160" s="25">
        <v>3495.3</v>
      </c>
      <c r="D160" s="25">
        <f>C160/B160*100</f>
        <v>6.8342060292271665</v>
      </c>
      <c r="E160" s="27">
        <v>56328</v>
      </c>
      <c r="F160" s="27">
        <v>23571</v>
      </c>
      <c r="G160" s="14">
        <f t="shared" si="21"/>
        <v>41.845973583297827</v>
      </c>
      <c r="H160" s="30">
        <v>77878.399999999994</v>
      </c>
      <c r="I160" s="30">
        <v>32012.3</v>
      </c>
      <c r="J160" s="30">
        <f t="shared" ref="J160:J163" si="27">I160/H160*100</f>
        <v>41.105492665488761</v>
      </c>
    </row>
    <row r="161" spans="1:10" s="4" customFormat="1" ht="45" x14ac:dyDescent="0.25">
      <c r="A161" s="26" t="s">
        <v>29</v>
      </c>
      <c r="B161" s="25">
        <v>50000</v>
      </c>
      <c r="C161" s="25">
        <v>22611</v>
      </c>
      <c r="D161" s="25">
        <f t="shared" ref="D161:D163" si="28">C161/B161*100</f>
        <v>45.222000000000001</v>
      </c>
      <c r="E161" s="27">
        <v>35000</v>
      </c>
      <c r="F161" s="27">
        <v>0</v>
      </c>
      <c r="G161" s="14">
        <f t="shared" si="21"/>
        <v>0</v>
      </c>
      <c r="H161" s="30">
        <v>81044.600000000006</v>
      </c>
      <c r="I161" s="30">
        <v>35278.6</v>
      </c>
      <c r="J161" s="30">
        <f t="shared" si="27"/>
        <v>43.529858867833262</v>
      </c>
    </row>
    <row r="162" spans="1:10" s="4" customFormat="1" ht="45" x14ac:dyDescent="0.25">
      <c r="A162" s="26" t="s">
        <v>78</v>
      </c>
      <c r="B162" s="25"/>
      <c r="C162" s="25"/>
      <c r="D162" s="25"/>
      <c r="E162" s="27">
        <v>18295.8</v>
      </c>
      <c r="F162" s="27">
        <v>0</v>
      </c>
      <c r="G162" s="27" t="s">
        <v>3</v>
      </c>
      <c r="H162" s="30">
        <v>50000</v>
      </c>
      <c r="I162" s="30">
        <v>0</v>
      </c>
      <c r="J162" s="30">
        <f t="shared" si="27"/>
        <v>0</v>
      </c>
    </row>
    <row r="163" spans="1:10" s="4" customFormat="1" ht="30" x14ac:dyDescent="0.25">
      <c r="A163" s="26" t="s">
        <v>12</v>
      </c>
      <c r="B163" s="25">
        <v>74113.8</v>
      </c>
      <c r="C163" s="25">
        <v>15102.5</v>
      </c>
      <c r="D163" s="25">
        <f t="shared" si="28"/>
        <v>20.37744657540161</v>
      </c>
      <c r="E163" s="27">
        <v>88227.5</v>
      </c>
      <c r="F163" s="27">
        <v>42597.4</v>
      </c>
      <c r="G163" s="14">
        <f t="shared" si="21"/>
        <v>48.281318183106173</v>
      </c>
      <c r="H163" s="30">
        <v>83754.100000000006</v>
      </c>
      <c r="I163" s="30">
        <v>39416.699999999997</v>
      </c>
      <c r="J163" s="30">
        <f t="shared" si="27"/>
        <v>47.062412466971757</v>
      </c>
    </row>
    <row r="164" spans="1:10" s="4" customFormat="1" ht="114" x14ac:dyDescent="0.25">
      <c r="A164" s="17" t="s">
        <v>30</v>
      </c>
      <c r="B164" s="8">
        <f>B165</f>
        <v>276433</v>
      </c>
      <c r="C164" s="8">
        <f>C165</f>
        <v>21162.2</v>
      </c>
      <c r="D164" s="8">
        <f t="shared" ref="D164:D171" si="29">C164/B164*100</f>
        <v>7.6554535818806002</v>
      </c>
      <c r="E164" s="9">
        <f>E165</f>
        <v>123251</v>
      </c>
      <c r="F164" s="9">
        <f>F165</f>
        <v>0</v>
      </c>
      <c r="G164" s="9">
        <f t="shared" si="21"/>
        <v>0</v>
      </c>
      <c r="H164" s="35" t="s">
        <v>3</v>
      </c>
      <c r="I164" s="35" t="s">
        <v>3</v>
      </c>
      <c r="J164" s="35" t="s">
        <v>3</v>
      </c>
    </row>
    <row r="165" spans="1:10" s="4" customFormat="1" ht="105" x14ac:dyDescent="0.25">
      <c r="A165" s="26" t="s">
        <v>30</v>
      </c>
      <c r="B165" s="25">
        <v>276433</v>
      </c>
      <c r="C165" s="25">
        <v>21162.2</v>
      </c>
      <c r="D165" s="25">
        <f t="shared" si="29"/>
        <v>7.6554535818806002</v>
      </c>
      <c r="E165" s="27">
        <v>123251</v>
      </c>
      <c r="F165" s="27">
        <v>0</v>
      </c>
      <c r="G165" s="14">
        <f t="shared" si="21"/>
        <v>0</v>
      </c>
      <c r="H165" s="30" t="s">
        <v>3</v>
      </c>
      <c r="I165" s="30" t="s">
        <v>3</v>
      </c>
      <c r="J165" s="30" t="s">
        <v>3</v>
      </c>
    </row>
    <row r="166" spans="1:10" s="4" customFormat="1" ht="42.75" x14ac:dyDescent="0.25">
      <c r="A166" s="17" t="s">
        <v>31</v>
      </c>
      <c r="B166" s="8">
        <v>59333.2</v>
      </c>
      <c r="C166" s="8">
        <v>6666</v>
      </c>
      <c r="D166" s="8">
        <f t="shared" si="29"/>
        <v>11.234856707543162</v>
      </c>
      <c r="E166" s="9">
        <v>74328.399999999994</v>
      </c>
      <c r="F166" s="9">
        <v>34646.400000000001</v>
      </c>
      <c r="G166" s="9">
        <f t="shared" si="21"/>
        <v>46.612600298136385</v>
      </c>
      <c r="H166" s="29" t="s">
        <v>3</v>
      </c>
      <c r="I166" s="29" t="s">
        <v>3</v>
      </c>
      <c r="J166" s="29" t="s">
        <v>3</v>
      </c>
    </row>
    <row r="167" spans="1:10" s="4" customFormat="1" ht="42.75" x14ac:dyDescent="0.25">
      <c r="A167" s="17" t="s">
        <v>32</v>
      </c>
      <c r="B167" s="8">
        <f>SUM(B168:B171)</f>
        <v>3136297.3999999994</v>
      </c>
      <c r="C167" s="8">
        <f>SUM(C168:C171)</f>
        <v>799311.2</v>
      </c>
      <c r="D167" s="8">
        <f t="shared" si="29"/>
        <v>25.485822868711374</v>
      </c>
      <c r="E167" s="9">
        <f>SUM(E168:E172)</f>
        <v>3907001.8999999994</v>
      </c>
      <c r="F167" s="9">
        <f>SUM(F168:F172)</f>
        <v>2080215.5999999999</v>
      </c>
      <c r="G167" s="9">
        <f t="shared" si="21"/>
        <v>53.24327075448825</v>
      </c>
      <c r="H167" s="29">
        <f>SUM(H168:H172)</f>
        <v>4048064.0999999996</v>
      </c>
      <c r="I167" s="29">
        <f>SUM(I168:I172)</f>
        <v>2014710.3</v>
      </c>
      <c r="J167" s="29">
        <f>I167/H167*100</f>
        <v>49.769723261052121</v>
      </c>
    </row>
    <row r="168" spans="1:10" s="4" customFormat="1" ht="45" x14ac:dyDescent="0.25">
      <c r="A168" s="26" t="s">
        <v>33</v>
      </c>
      <c r="B168" s="25">
        <v>62569.3</v>
      </c>
      <c r="C168" s="25">
        <v>12309</v>
      </c>
      <c r="D168" s="25">
        <f t="shared" si="29"/>
        <v>19.672587035495042</v>
      </c>
      <c r="E168" s="27">
        <v>60219.9</v>
      </c>
      <c r="F168" s="27">
        <v>31107.200000000001</v>
      </c>
      <c r="G168" s="14">
        <f t="shared" si="21"/>
        <v>51.656014041869881</v>
      </c>
      <c r="H168" s="30">
        <v>68214.600000000006</v>
      </c>
      <c r="I168" s="30">
        <v>36596.400000000001</v>
      </c>
      <c r="J168" s="30">
        <f t="shared" ref="J168:J172" si="30">I168/H168*100</f>
        <v>53.648925596573157</v>
      </c>
    </row>
    <row r="169" spans="1:10" s="4" customFormat="1" ht="45" x14ac:dyDescent="0.25">
      <c r="A169" s="26" t="s">
        <v>34</v>
      </c>
      <c r="B169" s="25">
        <v>2499500</v>
      </c>
      <c r="C169" s="25">
        <v>624816</v>
      </c>
      <c r="D169" s="25">
        <f t="shared" si="29"/>
        <v>24.997639527905584</v>
      </c>
      <c r="E169" s="27">
        <v>2599500</v>
      </c>
      <c r="F169" s="27">
        <v>1413268</v>
      </c>
      <c r="G169" s="14">
        <f t="shared" si="21"/>
        <v>54.366916714752833</v>
      </c>
      <c r="H169" s="30">
        <v>2869500</v>
      </c>
      <c r="I169" s="30">
        <v>1439833.8</v>
      </c>
      <c r="J169" s="30">
        <f t="shared" si="30"/>
        <v>50.177166753789862</v>
      </c>
    </row>
    <row r="170" spans="1:10" s="4" customFormat="1" ht="30" x14ac:dyDescent="0.25">
      <c r="A170" s="26" t="s">
        <v>35</v>
      </c>
      <c r="B170" s="25">
        <v>545247.30000000005</v>
      </c>
      <c r="C170" s="25">
        <v>156876.1</v>
      </c>
      <c r="D170" s="25">
        <f t="shared" si="29"/>
        <v>28.771550083787666</v>
      </c>
      <c r="E170" s="27">
        <v>1217294.7</v>
      </c>
      <c r="F170" s="27">
        <v>621503.6</v>
      </c>
      <c r="G170" s="14">
        <f t="shared" si="21"/>
        <v>51.056132915061568</v>
      </c>
      <c r="H170" s="30">
        <v>1080518.2</v>
      </c>
      <c r="I170" s="30">
        <v>524489</v>
      </c>
      <c r="J170" s="30">
        <f t="shared" si="30"/>
        <v>48.540505842474474</v>
      </c>
    </row>
    <row r="171" spans="1:10" s="4" customFormat="1" ht="30" x14ac:dyDescent="0.25">
      <c r="A171" s="26" t="s">
        <v>36</v>
      </c>
      <c r="B171" s="25">
        <v>28980.799999999999</v>
      </c>
      <c r="C171" s="25">
        <v>5310.1</v>
      </c>
      <c r="D171" s="25">
        <f t="shared" si="29"/>
        <v>18.322820626069674</v>
      </c>
      <c r="E171" s="27">
        <v>29967.3</v>
      </c>
      <c r="F171" s="27">
        <v>14336.8</v>
      </c>
      <c r="G171" s="14">
        <f t="shared" si="21"/>
        <v>47.841480547129706</v>
      </c>
      <c r="H171" s="30">
        <v>29811.3</v>
      </c>
      <c r="I171" s="30">
        <v>13791.1</v>
      </c>
      <c r="J171" s="30">
        <f t="shared" si="30"/>
        <v>46.261317017372612</v>
      </c>
    </row>
    <row r="172" spans="1:10" s="4" customFormat="1" ht="30" x14ac:dyDescent="0.25">
      <c r="A172" s="26" t="s">
        <v>53</v>
      </c>
      <c r="B172" s="25" t="s">
        <v>3</v>
      </c>
      <c r="C172" s="25" t="s">
        <v>3</v>
      </c>
      <c r="D172" s="25" t="s">
        <v>3</v>
      </c>
      <c r="E172" s="27">
        <v>20</v>
      </c>
      <c r="F172" s="27">
        <v>0</v>
      </c>
      <c r="G172" s="14">
        <f t="shared" si="21"/>
        <v>0</v>
      </c>
      <c r="H172" s="30">
        <v>20</v>
      </c>
      <c r="I172" s="30">
        <v>0</v>
      </c>
      <c r="J172" s="30">
        <f t="shared" si="30"/>
        <v>0</v>
      </c>
    </row>
    <row r="173" spans="1:10" s="4" customFormat="1" ht="42.75" x14ac:dyDescent="0.25">
      <c r="A173" s="17" t="s">
        <v>54</v>
      </c>
      <c r="B173" s="8" t="s">
        <v>3</v>
      </c>
      <c r="C173" s="8" t="s">
        <v>3</v>
      </c>
      <c r="D173" s="8" t="s">
        <v>3</v>
      </c>
      <c r="E173" s="9">
        <f>SUM(E174:E175)</f>
        <v>209190</v>
      </c>
      <c r="F173" s="9">
        <f>SUM(F174:F175)</f>
        <v>82515.7</v>
      </c>
      <c r="G173" s="9">
        <f>F173/E173*100</f>
        <v>39.445336775180458</v>
      </c>
      <c r="H173" s="29">
        <f>H174+H175</f>
        <v>284879.5</v>
      </c>
      <c r="I173" s="29">
        <f>I174+I175</f>
        <v>94578.599999999991</v>
      </c>
      <c r="J173" s="29">
        <f>I173/H173*100</f>
        <v>33.199510670300945</v>
      </c>
    </row>
    <row r="174" spans="1:10" s="4" customFormat="1" ht="45" x14ac:dyDescent="0.25">
      <c r="A174" s="26" t="s">
        <v>55</v>
      </c>
      <c r="B174" s="25" t="s">
        <v>3</v>
      </c>
      <c r="C174" s="25" t="s">
        <v>3</v>
      </c>
      <c r="D174" s="25" t="s">
        <v>3</v>
      </c>
      <c r="E174" s="27">
        <v>206660</v>
      </c>
      <c r="F174" s="27">
        <v>82515.7</v>
      </c>
      <c r="G174" s="14">
        <f>F174/E174*100</f>
        <v>39.928239620632922</v>
      </c>
      <c r="H174" s="30">
        <v>282486</v>
      </c>
      <c r="I174" s="30">
        <v>92564.9</v>
      </c>
      <c r="J174" s="30">
        <f t="shared" ref="J174:J175" si="31">I174/H174*100</f>
        <v>32.767960182097518</v>
      </c>
    </row>
    <row r="175" spans="1:10" s="4" customFormat="1" ht="60" x14ac:dyDescent="0.25">
      <c r="A175" s="26" t="s">
        <v>56</v>
      </c>
      <c r="B175" s="25" t="s">
        <v>3</v>
      </c>
      <c r="C175" s="25" t="s">
        <v>3</v>
      </c>
      <c r="D175" s="25" t="s">
        <v>3</v>
      </c>
      <c r="E175" s="27">
        <v>2530</v>
      </c>
      <c r="F175" s="27">
        <v>0</v>
      </c>
      <c r="G175" s="14">
        <f>F175/E175*100</f>
        <v>0</v>
      </c>
      <c r="H175" s="30">
        <v>2393.5</v>
      </c>
      <c r="I175" s="30">
        <v>2013.7</v>
      </c>
      <c r="J175" s="30">
        <f t="shared" si="31"/>
        <v>84.132024232295805</v>
      </c>
    </row>
    <row r="176" spans="1:10" s="4" customFormat="1" ht="42.75" x14ac:dyDescent="0.25">
      <c r="A176" s="17" t="s">
        <v>57</v>
      </c>
      <c r="B176" s="8" t="s">
        <v>3</v>
      </c>
      <c r="C176" s="8" t="s">
        <v>3</v>
      </c>
      <c r="D176" s="8" t="s">
        <v>3</v>
      </c>
      <c r="E176" s="9">
        <v>7200</v>
      </c>
      <c r="F176" s="9">
        <v>213.8</v>
      </c>
      <c r="G176" s="9">
        <f t="shared" ref="G176:G178" si="32">F176/E176*100</f>
        <v>2.9694444444444446</v>
      </c>
      <c r="H176" s="29">
        <v>3218.8</v>
      </c>
      <c r="I176" s="29">
        <v>0</v>
      </c>
      <c r="J176" s="29">
        <f>I176/H176*100</f>
        <v>0</v>
      </c>
    </row>
    <row r="177" spans="1:10" s="4" customFormat="1" ht="42.75" x14ac:dyDescent="0.25">
      <c r="A177" s="17" t="s">
        <v>58</v>
      </c>
      <c r="B177" s="8" t="s">
        <v>3</v>
      </c>
      <c r="C177" s="8" t="s">
        <v>3</v>
      </c>
      <c r="D177" s="8" t="s">
        <v>3</v>
      </c>
      <c r="E177" s="9">
        <v>3937.5</v>
      </c>
      <c r="F177" s="9">
        <v>0</v>
      </c>
      <c r="G177" s="9">
        <f t="shared" si="32"/>
        <v>0</v>
      </c>
      <c r="H177" s="29">
        <v>20750.099999999999</v>
      </c>
      <c r="I177" s="29">
        <v>117.2</v>
      </c>
      <c r="J177" s="29">
        <f t="shared" ref="J177:J179" si="33">I177/H177*100</f>
        <v>0.56481655510093931</v>
      </c>
    </row>
    <row r="178" spans="1:10" s="4" customFormat="1" ht="42.75" x14ac:dyDescent="0.25">
      <c r="A178" s="17" t="s">
        <v>59</v>
      </c>
      <c r="B178" s="8" t="s">
        <v>3</v>
      </c>
      <c r="C178" s="8" t="s">
        <v>3</v>
      </c>
      <c r="D178" s="8" t="s">
        <v>3</v>
      </c>
      <c r="E178" s="9">
        <v>211891.8</v>
      </c>
      <c r="F178" s="9">
        <v>97875.4</v>
      </c>
      <c r="G178" s="9">
        <f t="shared" si="32"/>
        <v>46.191216460476525</v>
      </c>
      <c r="H178" s="29">
        <v>212249.4</v>
      </c>
      <c r="I178" s="29">
        <v>94601</v>
      </c>
      <c r="J178" s="29">
        <f t="shared" si="33"/>
        <v>44.570679587315674</v>
      </c>
    </row>
    <row r="179" spans="1:10" s="4" customFormat="1" ht="42.75" x14ac:dyDescent="0.25">
      <c r="A179" s="17" t="s">
        <v>79</v>
      </c>
      <c r="B179" s="8"/>
      <c r="C179" s="8"/>
      <c r="D179" s="8"/>
      <c r="E179" s="9" t="s">
        <v>3</v>
      </c>
      <c r="F179" s="9" t="s">
        <v>3</v>
      </c>
      <c r="G179" s="9" t="s">
        <v>3</v>
      </c>
      <c r="H179" s="29">
        <v>4450</v>
      </c>
      <c r="I179" s="29">
        <v>2500</v>
      </c>
      <c r="J179" s="29">
        <f t="shared" si="33"/>
        <v>56.17977528089888</v>
      </c>
    </row>
    <row r="180" spans="1:10" s="4" customFormat="1" x14ac:dyDescent="0.25">
      <c r="A180" s="7" t="s">
        <v>4</v>
      </c>
      <c r="B180" s="8">
        <f>B6+B16+B28+B33+B40+B47+B51+B59+B64+B66+B69+B71+B77+B87+B92+B96+B100+B105+B107+B124+B127+B129+B146+B154+B159+B164+B166+B167+B151</f>
        <v>19544478.399999999</v>
      </c>
      <c r="C180" s="8">
        <f>C6+C16+C28+C33+C40+C47+C51+C59+C64+C66+C69+C71+C77+C87+C92+C96+C100+C105+C107+C124+C127+C129+C146+C154+C159+C164+C166+C167+C151</f>
        <v>3431251.0999999996</v>
      </c>
      <c r="D180" s="8">
        <f t="shared" si="13"/>
        <v>17.556114979256748</v>
      </c>
      <c r="E180" s="28">
        <f>E6+E16+E28+E33+E40+E47+E51+E59+E64+E66+E69+E71+E77+E87+E92+E96+E100+E105+E107+E124+E127+E129+E146+E151+E154+E159+E164+E166+E167+E173+E176+E177+E178</f>
        <v>28041042.599999998</v>
      </c>
      <c r="F180" s="28">
        <f>F6+F16+F28+F33+F40+F47+F51+F59+F64+F66+F69+F71+F77+F87+F92+F96+F100+F105+F107+F124+F127+F129+F146+F151+F154+F159+F164+F166+F167+F173+F176+F177+F178</f>
        <v>13757922.800000001</v>
      </c>
      <c r="G180" s="10">
        <f t="shared" si="21"/>
        <v>49.063520912022014</v>
      </c>
      <c r="H180" s="29">
        <f>H6+H16+H28+H33+H40+H47+H51+H59+H64+H66+H69+H71+H77+H87+H92+H96+H100+H105+H107+H124+H127+H129+H146+H151+H154+H159+H167+H173+H176+H177+H178+H179</f>
        <v>28084940.90000001</v>
      </c>
      <c r="I180" s="29">
        <f>I6+I16+I28+I33+I40+I47+I51+I59+I64+I66+I69+I71+I77+I87+I92+I96+I100+I105+I107+I124+I127+I129+I146+I151+I154+I159+I167+I173+I176+I177+I178+I179</f>
        <v>13374008.199999999</v>
      </c>
      <c r="J180" s="29">
        <f>I180/H180*100</f>
        <v>47.619855237081858</v>
      </c>
    </row>
  </sheetData>
  <mergeCells count="35">
    <mergeCell ref="I147:I150"/>
    <mergeCell ref="J147:J150"/>
    <mergeCell ref="J108:J117"/>
    <mergeCell ref="A108:A117"/>
    <mergeCell ref="G108:G117"/>
    <mergeCell ref="H125:H126"/>
    <mergeCell ref="I125:I126"/>
    <mergeCell ref="J125:J126"/>
    <mergeCell ref="A125:A126"/>
    <mergeCell ref="E125:E126"/>
    <mergeCell ref="F125:F126"/>
    <mergeCell ref="G125:G126"/>
    <mergeCell ref="E147:E150"/>
    <mergeCell ref="F147:F150"/>
    <mergeCell ref="I155:I158"/>
    <mergeCell ref="J155:J158"/>
    <mergeCell ref="A1:G1"/>
    <mergeCell ref="E155:E158"/>
    <mergeCell ref="F155:F158"/>
    <mergeCell ref="G155:G158"/>
    <mergeCell ref="A3:A4"/>
    <mergeCell ref="B3:D3"/>
    <mergeCell ref="E3:G3"/>
    <mergeCell ref="E108:E117"/>
    <mergeCell ref="F108:F117"/>
    <mergeCell ref="A155:A158"/>
    <mergeCell ref="H3:J3"/>
    <mergeCell ref="H108:H117"/>
    <mergeCell ref="I108:I117"/>
    <mergeCell ref="H147:H150"/>
    <mergeCell ref="E152:E153"/>
    <mergeCell ref="F152:F153"/>
    <mergeCell ref="G147:G150"/>
    <mergeCell ref="G152:G153"/>
    <mergeCell ref="H155:H158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ГП</vt:lpstr>
      <vt:lpstr>Лист2</vt:lpstr>
      <vt:lpstr>Лист3</vt:lpstr>
      <vt:lpstr>ГП!Заголовки_для_печати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Голомага Анастасия Олеговна</cp:lastModifiedBy>
  <cp:lastPrinted>2016-04-26T10:32:42Z</cp:lastPrinted>
  <dcterms:created xsi:type="dcterms:W3CDTF">2016-04-26T07:19:48Z</dcterms:created>
  <dcterms:modified xsi:type="dcterms:W3CDTF">2017-08-04T05:42:22Z</dcterms:modified>
</cp:coreProperties>
</file>