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95" windowWidth="19080" windowHeight="6390" tabRatio="703" activeTab="0"/>
  </bookViews>
  <sheets>
    <sheet name="РО Форма 12" sheetId="1" r:id="rId1"/>
  </sheets>
  <definedNames>
    <definedName name="_GoBack" localSheetId="0">'РО Форма 12'!$C$141</definedName>
  </definedNames>
  <calcPr fullCalcOnLoad="1"/>
</workbook>
</file>

<file path=xl/sharedStrings.xml><?xml version="1.0" encoding="utf-8"?>
<sst xmlns="http://schemas.openxmlformats.org/spreadsheetml/2006/main" count="247" uniqueCount="197">
  <si>
    <t>Значение показателя объема услуги</t>
  </si>
  <si>
    <t>Расходы областного бюджета на оказание государственной услуги (тыс. рублей)</t>
  </si>
  <si>
    <t>план</t>
  </si>
  <si>
    <t>факт</t>
  </si>
  <si>
    <t>кассовое исполнение</t>
  </si>
  <si>
    <t>Предоставление среднего профессионального образования, в том числе:</t>
  </si>
  <si>
    <t>МОГАПОУ «Магаданский промышленный техникум»</t>
  </si>
  <si>
    <t>ГБПОУ «Сусуманский профессиональный лицей»</t>
  </si>
  <si>
    <t>МОГАПОУ  «Строительно-технический лицей»</t>
  </si>
  <si>
    <t>ГБПОУ «Магаданский лицей индустрии питания и сферы услуг»</t>
  </si>
  <si>
    <t>МОГАПОУ «Технологический лицей»</t>
  </si>
  <si>
    <t>ГБПОУ МО «Профессиональное училище № 11»</t>
  </si>
  <si>
    <t>ГБПОУ «Магаданский политехнический техникум»</t>
  </si>
  <si>
    <t>Организация и обеспечение отдыха и оздоровления детей, в том числе:</t>
  </si>
  <si>
    <t>ОГБУ «Центр по организации оздоровительного отдыха детей»</t>
  </si>
  <si>
    <t>МОГАУ «Детско-юношеский оздоровительный центр»</t>
  </si>
  <si>
    <t>Предоставление дополнительного образования детям, а также молодежи во внеучебное время, обучающимся в организациях  начального профессионального образования, в том числе:</t>
  </si>
  <si>
    <t>Предоставление дополнительного профессионального образования, переподготовка, повышение квалификации педагогических кадров, в том числе:</t>
  </si>
  <si>
    <t>Организация помощи детям с ограниченными возможностями здоровья на основе проведения комплексного диагностического обследования и определения социальных условий для получения ими образования и медицинского обслуживания, в том числе:</t>
  </si>
  <si>
    <t>Предоставление информации о порядке проведения государственной (итоговой) аттестации обучающихся, освоивших образовательные программы основного общего и среднего (полного) общего образования, в том числе в форме единого государственного экзамена, а также информации из баз данных Магаданской области об участниках единого государственного экзамена и о результатах единого государственного экзамена, в том числе:</t>
  </si>
  <si>
    <t>МОГБУ «Центр мониторинга качества образования»</t>
  </si>
  <si>
    <t>Наименование услуги, показателя объема целевой услуги, подпрограммы, основных мероприятий</t>
  </si>
  <si>
    <t>Основное мероприятие 1. «Обеспечение выполнения функций государственными органами и находящихся 
в их введении государственными учреждениями»</t>
  </si>
  <si>
    <t>Подпрограмма «Управление развитием отрасли образования  в Магаданской области» на 2014-2020 годы»</t>
  </si>
  <si>
    <t>ГБОУ ДО "Магаданский региональный центр развития дополнительного образования"</t>
  </si>
  <si>
    <t>МОГАУ ДПО «Институт развития образования и повышения квалификации педагогических кадров»</t>
  </si>
  <si>
    <t>МОГБОУ  «Центр психолого-педагогической, медицинской и социальной помощи»</t>
  </si>
  <si>
    <t>МИНИСТЕРСТВО ОБРАЗОВАНИЯ И МОЛОДЕЖНОЙ ПОЛИТИКИ МАГАДАНСКОЙ ОБЛАСТИ</t>
  </si>
  <si>
    <t>Подпрограмма «Создание условий для реализации государственной программы» на 2014-2020 годы»</t>
  </si>
  <si>
    <t>-</t>
  </si>
  <si>
    <t>Основное мероприятие 1. «Обеспечение выполнения функций государственными органами и находящихся в их ведении государственными учреждениями»</t>
  </si>
  <si>
    <t>Работа по организации, проведению мероприятий в сфере молодежной политики в соответствии с утвержденным планом, в том числе:</t>
  </si>
  <si>
    <t>ОГБУ «Молодежный центр»</t>
  </si>
  <si>
    <t>Работы по организации и проведению мероприятий в сферах поддержки и развития молодежных общественных объединений, органов молодежного самоуправления, трудовой временной и постоянной занятости молодежи, развития молодежного предпринимательства, в том числе:</t>
  </si>
  <si>
    <t>7170 работ</t>
  </si>
  <si>
    <t>7 170 работ</t>
  </si>
  <si>
    <t>МОГАУ «Ресурсный центр поддержки общественных инициатив»</t>
  </si>
  <si>
    <t>МИНИСТЕРСТВО ЗДРАВООХРАНЕНИЯ И ДЕМОГРАФИЧЕСКОЙ ПОЛИТИКИ МАГАДАНСКОЙ ОБЛАСТИ</t>
  </si>
  <si>
    <t>Государственная программа Магаданской области «Развитие образования в Магаданской области» на 2014-2020 годы»</t>
  </si>
  <si>
    <t>Государственная программа Магаданской области  «Молодежь Магаданской области» на 2014-2020 годы»</t>
  </si>
  <si>
    <t>Подпрограмма  «Создание условий для реализации государственной программы»</t>
  </si>
  <si>
    <t>Основное мероприятие "Обеспечение выполнения функций государственными органами и находящихся в их ведении государственными учреждениями"</t>
  </si>
  <si>
    <t>Мероприятие "Расходы на обеспечение деятельности (оказание услуг) государственных учреждений"</t>
  </si>
  <si>
    <t>1. "Выполнение государственными автономными учреждениями, подведомственными Минздраву Магаданской области, государственных заданий на оказание государственных услуг"</t>
  </si>
  <si>
    <t xml:space="preserve"> в т.ч. областной бюджет</t>
  </si>
  <si>
    <t>ГАУЗ "Магаданский областной санаторий "Талая"</t>
  </si>
  <si>
    <t>Услуги по оказанию санаторно-курортной помощи</t>
  </si>
  <si>
    <t>МОГАУ "Специализированный автопарк министерства здравоохранения и демографической политики Магаданской области"</t>
  </si>
  <si>
    <t>Оказание автотранспортных услуг</t>
  </si>
  <si>
    <t>ОГАУ "Магаданфармация" министерства здравоохранения и демографической политики Магаданской области"</t>
  </si>
  <si>
    <t>Хранение, распределение и отпуск лекарственных препартов и медицинских изделий</t>
  </si>
  <si>
    <t>Мониторинг безопасности медицинских изделий, включая проведение необходимых экспериз, анализа, оценки</t>
  </si>
  <si>
    <t>МОГАУЗ "Хасынская районная больница"</t>
  </si>
  <si>
    <t>Оказание медицинской помощи в амбулаторных условиях</t>
  </si>
  <si>
    <t>Оказание специализированной медицинской помощи в стационарных условиях</t>
  </si>
  <si>
    <t>Оказание паллиативной медицинской помощи в стационарных условиях</t>
  </si>
  <si>
    <t>2. Выполнение государственными бюджетными учреждениями, подведомственными Минздраву Магаданской области, государственных заданий на оказание государственных услуг"</t>
  </si>
  <si>
    <t>в т.ч. областной бюджет</t>
  </si>
  <si>
    <t>ГБУЗ "Магаданская областная больница"</t>
  </si>
  <si>
    <t>Оказание специализированной медицинской помощи в условиях  дневных стационаров</t>
  </si>
  <si>
    <t>Оказание первичной медико-санитарной помощи в амбулаторных условиях</t>
  </si>
  <si>
    <t>Услуги по организации питания</t>
  </si>
  <si>
    <t>ГБУЗ "Магаданский областной наркологический диспансер"</t>
  </si>
  <si>
    <t>Оказание первичной медико- санитарной помощи в амбулаторно-поликлинических условиях</t>
  </si>
  <si>
    <t>ГБУЗ "Магаданский областной центр профилактики и борьбы со СПИД"</t>
  </si>
  <si>
    <t>Оказание первичной медико-санитарной помощи в условиях амбулатории по номенклатуре работ и услуг</t>
  </si>
  <si>
    <t>Оказание услуг по лабораторным исследованиям</t>
  </si>
  <si>
    <t>ГБУЗ "Магаданская областная станция переливания крови"</t>
  </si>
  <si>
    <t>Заготовка, переработка, хранение и обеспечение донорской крови и ее компонентов</t>
  </si>
  <si>
    <t>ГБУЗ "Магаданский областной центр медицинской профилактики"</t>
  </si>
  <si>
    <t>Оказание первичной медико-санитарной медицинской помощи лицам, занимающимся физической культурой и спортом в амбулаторно-поликлинических условиях</t>
  </si>
  <si>
    <t>Организация и проведение мероприятий по профилактике заболеваний и формирования здорового образа жизни</t>
  </si>
  <si>
    <t>ГБПОУ "Медицинский колледж министерства здравоохранения и демографической политики Магаданской области"</t>
  </si>
  <si>
    <t>Предоставление начального и среднего медицинского профессионального образования</t>
  </si>
  <si>
    <t>ОГБУЗ "Магаданский родильный дом"</t>
  </si>
  <si>
    <t>МОГБУЗ "Инфекционная больница"</t>
  </si>
  <si>
    <t>Оказание специализированной медицинской помощи в условиях дневных стационаров</t>
  </si>
  <si>
    <t>ГБУЗ "Магаданская областная детская больница"</t>
  </si>
  <si>
    <t>МОГБУЗ "Станция скорой медицинской помощи"</t>
  </si>
  <si>
    <t>Оказание скорой медицинской помощи</t>
  </si>
  <si>
    <t>МОГБУЗ "Медико-санитарная часть "Авиамедицина"</t>
  </si>
  <si>
    <t>МОГБУЗ "Ольская районная больница"</t>
  </si>
  <si>
    <t>МОГБУЗ "Омсукчанская районная больница"</t>
  </si>
  <si>
    <t>МОГБУЗ "Северо-Эвенская районная больница"</t>
  </si>
  <si>
    <t>МОГБУЗ "Среднеканская районная больница"</t>
  </si>
  <si>
    <t>МОГБУЗ "Сусуманская районная больница"</t>
  </si>
  <si>
    <t>МОГБУЗ "Тенькинская районная больница"</t>
  </si>
  <si>
    <t>ГБУЗ "Магаданский областной противотуберкулезный диспансер"</t>
  </si>
  <si>
    <t>МОГБУЗ "Ягоднинская районная больница"</t>
  </si>
  <si>
    <t>Государственная программа Магаданской области "Развитие здравоохранения Магаданской области" на 2014-2020 годы"</t>
  </si>
  <si>
    <t>МИНИСТЕРСТВО ДОРОЖНОГО ХОЗЯЙСТВА И ТРАНСПОРТА МАГАДАНСКОЙ ОБЛАСТИ</t>
  </si>
  <si>
    <t>Содержание и ремонт автомобильных дорог общего пользования межмуниципального значения Магаданской области и искусственных сооружений на них</t>
  </si>
  <si>
    <t>км</t>
  </si>
  <si>
    <t>Подпрограмма «Содержание и развитие автомобильных дорог регионального и межмуниципального значения в Магаданской области» на 2014-2022 годы»</t>
  </si>
  <si>
    <t>Основное мероприятие: "Обеспечение выполнения функций государственными органами и находящихся в их ведении государственными учреждениями"</t>
  </si>
  <si>
    <t>Меропритие 2: "Субсидии бюджетным учреждениям на финансовое обеспечение государственного задания на оказание государственных услуг по содержанию и ремонту автомобильных дорог регионального и межмуниципального значения Магаданской области"</t>
  </si>
  <si>
    <t>Меропритие 3: "Субсидии бюджетным учреждениям на иные цели"</t>
  </si>
  <si>
    <t>Мероприятие 4: "Компенсация расходов на оплату стоимости проезда и провоза багажа к месту использования отпуска и обратно лицам, работающим в организациях, финансируемых из областного бюджета"</t>
  </si>
  <si>
    <t>Оказание автотранспортных услуг органам государственной власти</t>
  </si>
  <si>
    <t>Количество получателей автотранспортных услуг</t>
  </si>
  <si>
    <t>Подпрограмма 1 «Обеспечение транспортной доступности населения воздушным и автомобильным транспортом, обеспечение транспортного обслуживания деятельности органов государственной власти Магаданской области» на 2014- 2022 годы»</t>
  </si>
  <si>
    <t>Основное мероприятие 3 "Обеспечение выполнения функций государственными органами и находящихся в их введении государственными учреждениями"</t>
  </si>
  <si>
    <t>Мероприятие 1 "Расходы на обеспечение деятельности (оказание услуг) государственных учреждений"</t>
  </si>
  <si>
    <t>Меропрятие 2 "Компенсация расходов на оплату стоимости проезда и провоза багажа к месту использования отпуска и обратно лицам, работающим в организациях, финансируемых из областного бюджета, расположенных в районах Крайнего Севера и приравненных к ним местностях"</t>
  </si>
  <si>
    <t>Государственная программа Магаданской области «Развитие транспортной системы в Магаданской области» на 2014-2022 годы»</t>
  </si>
  <si>
    <t>ДЕПАРТАМЕНТ ИМУЩЕСТВЕННЫХ И ЗЕМЕЛЬНЫХ ОТНОШЕНИЙ В МАГАДАНСКОЙ ОБЛАСТИ</t>
  </si>
  <si>
    <t xml:space="preserve">Государственная программа «Управление государственным имуществом Магаданской области» на 2016 – 2020 годы
</t>
  </si>
  <si>
    <t>Показатель объема услуги: кв. м</t>
  </si>
  <si>
    <t>179 662,7</t>
  </si>
  <si>
    <t>138 925,1</t>
  </si>
  <si>
    <t>Показатель объема услуги:  кг</t>
  </si>
  <si>
    <t>133 929,9</t>
  </si>
  <si>
    <t>16 669,8</t>
  </si>
  <si>
    <t>13 304,8</t>
  </si>
  <si>
    <t>Подпрограмма «Совершенствование системы управления в сфере имущественно-земельных отношений Магаданской области» на 2016-2020 годы</t>
  </si>
  <si>
    <t>Основное мероприятие «Обеспечение выполнения функций государственными органами и находящимися в их ведении государственными учреждениями»</t>
  </si>
  <si>
    <t>Мероприятие «Расходы на обеспечение деятельности (оказание услуг) государственных бюджетных учреждений»</t>
  </si>
  <si>
    <t>196 332,5</t>
  </si>
  <si>
    <t>152 229,9</t>
  </si>
  <si>
    <t>Наименование услуги и ее содержание:  «Содержание (эксплуатация) имущества, находящегося в государственной (муниципальной) собственности»(административные здания)</t>
  </si>
  <si>
    <t>Наименование услуги и ее содержание: «Содержание (эксплуатация) имущества, находящегося в государственной (муниципальной) собственности» (другие виды имущества)»</t>
  </si>
  <si>
    <t>ДЕПАРТАМЕНТ ФИЗИЧЕСКОЙ КУЛЬТУРЫ И СПОРТА МАГАДАНСКОЙ ОБЛАСТИ</t>
  </si>
  <si>
    <t>МГАУ «Центр спортивной подготовки сборных команд Магаданской области»</t>
  </si>
  <si>
    <t xml:space="preserve">Подпрограмма "Управление развитием отрасли физической культуры и спорта" на 2015-2020 годы
</t>
  </si>
  <si>
    <t xml:space="preserve">Основное меропритие "Расходы на обеспечение деятельности (оказания услуг) государственных учреждений"
</t>
  </si>
  <si>
    <t xml:space="preserve">Подпрограмма "Развитие массовой физической культуры и спорта" на 2014-2020 годы"
</t>
  </si>
  <si>
    <t xml:space="preserve">Основное мероприятие 1. Обеспечение, организация и проведение физкультурных и массовых спортивных мероприятий
</t>
  </si>
  <si>
    <t>Подпрограмма "Развитие спорта высших достижений и подготовка спортивного резерва в Магаданской области" на 2017-2020 годы"</t>
  </si>
  <si>
    <t>Основное мероприятие 1. Мероприятия, направленные на развитие системы подготовки спортивного резерва</t>
  </si>
  <si>
    <t xml:space="preserve">Обеспечение участия лиц, проходящих спортивную подготовку, в спортивных соревнованиях (региональные), единиц
</t>
  </si>
  <si>
    <t xml:space="preserve">Обеспечение участия лиц, проходящих спортивную подготовку, в спортивных соревнованиях (межрегиональные), единиц
</t>
  </si>
  <si>
    <t xml:space="preserve">Обеспечение участия лиц, проходящих спортивную подготовку, в спортивных соревнованиях (всероссийские), единиц
</t>
  </si>
  <si>
    <t xml:space="preserve">Обеспечение участия лиц, проходящих спортивную подготовку, в спортивных соревнованиях (международные), единиц
</t>
  </si>
  <si>
    <t xml:space="preserve"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ГТО), единиц
</t>
  </si>
  <si>
    <t xml:space="preserve">Организация мероприятий по подготовке спортивных сборных команд, единиц
</t>
  </si>
  <si>
    <t>МОГАУ «Физкультурно- спортивный комплекс «Колымский»</t>
  </si>
  <si>
    <t>Обеспечение доступа к спортивным объектам, час.</t>
  </si>
  <si>
    <t>Государственная программа Магаданской области «Развитие физической культуры и спорта в Магаданской области» на 2014-2020 годы»</t>
  </si>
  <si>
    <t>ДЕПАРТАМЕНТ ЛЕСНОГО ХОЗЯЙСТВА, КОНТРОЛЯ И НАДЗОРА ЗА СОСТОЯНИЕМ ЛЕСОВ МАГАДАНСКОЙ ОБЛАСТИ</t>
  </si>
  <si>
    <t xml:space="preserve">Государственная программа «Развитие  лесного хозяйства в Магаданской области на 2014 – 2020 годы» </t>
  </si>
  <si>
    <t>Наименование работы и ее содержание:       «Охрана лесов от пожаров на землях лесного фонда Магаданской области»</t>
  </si>
  <si>
    <t>44 595,7</t>
  </si>
  <si>
    <t>160 556,3</t>
  </si>
  <si>
    <t>Показатели объема работы:</t>
  </si>
  <si>
    <t>Предупреждение возникновения и распространения лесных пожаров на землях лесного фонда</t>
  </si>
  <si>
    <t>148 215,8</t>
  </si>
  <si>
    <t>151 830,4</t>
  </si>
  <si>
    <t>Тушение лесных пожаров на землях лесного фонда</t>
  </si>
  <si>
    <t>33 905,1</t>
  </si>
  <si>
    <t>8 725,9</t>
  </si>
  <si>
    <t xml:space="preserve"> Подпрограмма «Обеспечение использование, охраны, защиты и воспроизводства лесов»</t>
  </si>
  <si>
    <t>Основное мероприятие «Обеспечение контроля пожарной безопасности в лесах, готовности к действиям сил и средств, предназначенных для предупреждения и ликвидации чрезвычайных ситуаций в лесах, возникших вследствие лесных пожаров»</t>
  </si>
  <si>
    <t>Отчет о выполнении сводных показателей государственных заданий на оказание государственных услуг государственными учреждениями за 2017 год</t>
  </si>
  <si>
    <t>МИНИСТЕРСТВО ТРУДА И СОЦИАЛЬНОЙ ПОЛИТИКИ МАГАДАНСКОЙ ОБЛАСТИ</t>
  </si>
  <si>
    <t xml:space="preserve">Государствення программа Магаданской области «Развитие социальной защиты населения Магаданской области» на 2014-2018 годы </t>
  </si>
  <si>
    <t>Показатель объема услуги:</t>
  </si>
  <si>
    <t>Социально-реабилитационные услуги (человек)</t>
  </si>
  <si>
    <t>Оздоровительно-реабилитационные услуги (койко-дни)</t>
  </si>
  <si>
    <t>Социальное обслуживание на дому (человек в месяц)</t>
  </si>
  <si>
    <r>
      <t>Отдельное мероприятие 1.</t>
    </r>
    <r>
      <rPr>
        <sz val="12"/>
        <color indexed="8"/>
        <rFont val="Times New Roman"/>
        <family val="1"/>
      </rPr>
      <t xml:space="preserve"> Содержание государственных учреждений социальной поддержки и социального обслуживания населения</t>
    </r>
  </si>
  <si>
    <r>
      <t>Наименование услуги и ее содержание:</t>
    </r>
    <r>
      <rPr>
        <sz val="12"/>
        <color indexed="8"/>
        <rFont val="Times New Roman"/>
        <family val="1"/>
      </rPr>
      <t xml:space="preserve"> Выполнение государственными бюджетными учреждениями, подведомственными Минтруду Магаданской области, государственных заданий на оказание государственных услуг</t>
    </r>
  </si>
  <si>
    <t>ОГБУ ДПО "УМЦ по обучению ГО ЗНТ и ПБ Магаданской области"</t>
  </si>
  <si>
    <t>Организация подготовки населения, должностных лиц органов исполнительной власти Магаданской области, органов самоуправления и организаций по вопросам гражданской обороны, пожарной безопасности, защиты населения и территорий от чрезвычайных ситуаций.</t>
  </si>
  <si>
    <t xml:space="preserve"> Компенсация расходов на оплату стоимости проезда и провоза багажа к месту использования отпуска и обратно лдицам, работающим в организациях, финансируемых из областного бюджета, расположенных в районах Крайнего Севера и приравненных к ним местностях </t>
  </si>
  <si>
    <t>компенсация расходов связанных с переездом</t>
  </si>
  <si>
    <t>Расходы на увеличение стоимости основных средств, в том числе на закупку техники, приобретение и установку оборудования</t>
  </si>
  <si>
    <t>Итого</t>
  </si>
  <si>
    <t>МИНИСТЕРСТВО КУЛЬТУРЫ И ТУРИЗМА МАГАДАНСКОЙ ОБЛАСТИ</t>
  </si>
  <si>
    <t xml:space="preserve"> Государственная программа Магаданской области «Развитие культуры и туризма Магаданской области» на 2014-2020 годы» </t>
  </si>
  <si>
    <t>Подпрограмма «Оказание государственных услуг в сфере культуры и отраслевого образования Магаданской области» на 2014-2020 годы»</t>
  </si>
  <si>
    <t>Основное мероприятие "Обеспечение выполнения функций государственными органами и находящимися в их ведении государственными учреждениями"</t>
  </si>
  <si>
    <t>Услуга по осуществлению  библиотечного, библиографического и информационного обслуживания пользователей библиотеки</t>
  </si>
  <si>
    <t>Количество посещений областных библиотек, чел.</t>
  </si>
  <si>
    <t>Услуга по публикации музейных предметов, музейных коллекций путем публичного показа</t>
  </si>
  <si>
    <t>Количество посещений областных музеев, чел.</t>
  </si>
  <si>
    <t>Услуга по показу спектаклей (театральных постановок)</t>
  </si>
  <si>
    <t>Число зрителей, чел.</t>
  </si>
  <si>
    <t>Количество спектаклей, ед.</t>
  </si>
  <si>
    <t>Услуга по показу концертов и концертных программ</t>
  </si>
  <si>
    <t>Количество публичных выступлений, ед.</t>
  </si>
  <si>
    <t>Прокат кино и видеофильмов</t>
  </si>
  <si>
    <t>Количество выданных фильмокопий, шт.</t>
  </si>
  <si>
    <t xml:space="preserve">Работа по формированию и учету фильмов фильмофонда </t>
  </si>
  <si>
    <t xml:space="preserve"> Количество фильмовых материалов, принятых на хранение (единица).</t>
  </si>
  <si>
    <t>Оказание туристско-информационных услуг</t>
  </si>
  <si>
    <t xml:space="preserve"> Количество посещений (единица)</t>
  </si>
  <si>
    <t>Формирование, ведение баз данных, в том числе интернет - ресурсов в сфере туризма (ед.)</t>
  </si>
  <si>
    <t>Количество работ (единица)</t>
  </si>
  <si>
    <t xml:space="preserve">Услуга по реализации основных профессиональных образовательных программ среднего профессионального образования базовой подготовки    
</t>
  </si>
  <si>
    <t>Количество обучающихся, чел.</t>
  </si>
  <si>
    <t xml:space="preserve">Услуга по реализации дополнительных предпрофессиональных  программ в области искусств   
</t>
  </si>
  <si>
    <t>Услуга по реализации дополнительных профессиональных образовательных программ (повышение квалификации)</t>
  </si>
  <si>
    <t>Количество слушателей курсов повышения квалификации, чел. (человека-часов)</t>
  </si>
  <si>
    <t>Организация и осуществление транспортного обслуживания должностных лиц, государственных органов и государственных учреждений (машино/смен)</t>
  </si>
  <si>
    <t>Количество машино-смен в периоде, маш/см.</t>
  </si>
  <si>
    <t>Услуга по осуществлению издательской деятельности</t>
  </si>
  <si>
    <t>Производство, выпуск и распространение (реализация) газет; публикация рекламы, объявлений, статей, извещений, материалов предвыборной агетации; создание, подготовка и редактирование материалов по заказам юридических и физических лиц для последующей публикации, ед.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</si>
</sst>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#,##0.0;[Red]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7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Calibri"/>
      <family val="2"/>
    </font>
    <font>
      <u val="single"/>
      <sz val="10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0" fillId="33" borderId="0" xfId="0" applyFill="1" applyAlignment="1">
      <alignment horizontal="justify" vertical="center"/>
    </xf>
    <xf numFmtId="172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center" vertical="top" wrapText="1"/>
    </xf>
    <xf numFmtId="172" fontId="0" fillId="0" borderId="0" xfId="0" applyNumberFormat="1" applyFill="1" applyAlignment="1">
      <alignment horizontal="center" vertical="top"/>
    </xf>
    <xf numFmtId="0" fontId="55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0" fontId="56" fillId="33" borderId="11" xfId="0" applyFont="1" applyFill="1" applyBorder="1" applyAlignment="1">
      <alignment horizontal="left" vertical="center" wrapText="1"/>
    </xf>
    <xf numFmtId="0" fontId="56" fillId="10" borderId="11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left" vertical="center"/>
    </xf>
    <xf numFmtId="0" fontId="36" fillId="0" borderId="11" xfId="0" applyFont="1" applyBorder="1" applyAlignment="1">
      <alignment horizontal="left" vertical="top" wrapText="1"/>
    </xf>
    <xf numFmtId="0" fontId="36" fillId="0" borderId="12" xfId="0" applyFont="1" applyFill="1" applyBorder="1" applyAlignment="1">
      <alignment horizontal="left" vertical="center" wrapText="1"/>
    </xf>
    <xf numFmtId="0" fontId="36" fillId="0" borderId="11" xfId="0" applyFont="1" applyFill="1" applyBorder="1" applyAlignment="1">
      <alignment horizontal="left" vertical="center" wrapText="1"/>
    </xf>
    <xf numFmtId="0" fontId="36" fillId="0" borderId="13" xfId="0" applyFont="1" applyFill="1" applyBorder="1" applyAlignment="1">
      <alignment horizontal="left" vertical="center" wrapText="1"/>
    </xf>
    <xf numFmtId="172" fontId="57" fillId="0" borderId="10" xfId="0" applyNumberFormat="1" applyFont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0" fontId="57" fillId="0" borderId="10" xfId="0" applyFont="1" applyBorder="1" applyAlignment="1">
      <alignment wrapText="1"/>
    </xf>
    <xf numFmtId="0" fontId="57" fillId="0" borderId="14" xfId="0" applyFont="1" applyBorder="1" applyAlignment="1">
      <alignment wrapText="1"/>
    </xf>
    <xf numFmtId="172" fontId="57" fillId="0" borderId="14" xfId="0" applyNumberFormat="1" applyFont="1" applyBorder="1" applyAlignment="1">
      <alignment horizontal="center" vertical="center"/>
    </xf>
    <xf numFmtId="0" fontId="36" fillId="0" borderId="15" xfId="0" applyFont="1" applyBorder="1" applyAlignment="1">
      <alignment vertical="top" wrapText="1"/>
    </xf>
    <xf numFmtId="0" fontId="58" fillId="0" borderId="15" xfId="42" applyFont="1" applyBorder="1" applyAlignment="1" applyProtection="1">
      <alignment vertical="top" wrapText="1"/>
      <protection/>
    </xf>
    <xf numFmtId="0" fontId="59" fillId="0" borderId="15" xfId="0" applyFont="1" applyBorder="1" applyAlignment="1">
      <alignment horizontal="center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top" wrapText="1"/>
    </xf>
    <xf numFmtId="0" fontId="55" fillId="0" borderId="10" xfId="0" applyFont="1" applyBorder="1" applyAlignment="1">
      <alignment vertical="center" wrapText="1"/>
    </xf>
    <xf numFmtId="0" fontId="54" fillId="0" borderId="16" xfId="0" applyFont="1" applyBorder="1" applyAlignment="1">
      <alignment vertical="center" wrapText="1"/>
    </xf>
    <xf numFmtId="0" fontId="55" fillId="0" borderId="14" xfId="0" applyFont="1" applyBorder="1" applyAlignment="1">
      <alignment vertical="top" wrapText="1"/>
    </xf>
    <xf numFmtId="0" fontId="57" fillId="0" borderId="17" xfId="0" applyFont="1" applyBorder="1" applyAlignment="1">
      <alignment horizontal="center" wrapText="1"/>
    </xf>
    <xf numFmtId="0" fontId="54" fillId="0" borderId="18" xfId="0" applyFont="1" applyBorder="1" applyAlignment="1">
      <alignment horizontal="left" wrapText="1"/>
    </xf>
    <xf numFmtId="0" fontId="57" fillId="0" borderId="15" xfId="0" applyFont="1" applyBorder="1" applyAlignment="1">
      <alignment horizontal="center" vertical="top" wrapText="1"/>
    </xf>
    <xf numFmtId="4" fontId="57" fillId="0" borderId="15" xfId="0" applyNumberFormat="1" applyFont="1" applyBorder="1" applyAlignment="1">
      <alignment horizontal="center" vertical="top" wrapText="1"/>
    </xf>
    <xf numFmtId="0" fontId="57" fillId="0" borderId="0" xfId="0" applyFont="1" applyAlignment="1">
      <alignment horizontal="right" vertical="center"/>
    </xf>
    <xf numFmtId="0" fontId="57" fillId="33" borderId="10" xfId="0" applyFont="1" applyFill="1" applyBorder="1" applyAlignment="1">
      <alignment horizontal="center" vertical="center" wrapText="1"/>
    </xf>
    <xf numFmtId="173" fontId="60" fillId="33" borderId="10" xfId="0" applyNumberFormat="1" applyFont="1" applyFill="1" applyBorder="1" applyAlignment="1">
      <alignment horizontal="center" vertical="center" wrapText="1"/>
    </xf>
    <xf numFmtId="172" fontId="60" fillId="33" borderId="10" xfId="0" applyNumberFormat="1" applyFont="1" applyFill="1" applyBorder="1" applyAlignment="1">
      <alignment horizontal="center" vertical="center" wrapText="1"/>
    </xf>
    <xf numFmtId="173" fontId="57" fillId="33" borderId="10" xfId="0" applyNumberFormat="1" applyFont="1" applyFill="1" applyBorder="1" applyAlignment="1">
      <alignment horizontal="center" vertical="center" wrapText="1"/>
    </xf>
    <xf numFmtId="172" fontId="57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61" fillId="33" borderId="10" xfId="0" applyNumberFormat="1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172" fontId="60" fillId="33" borderId="19" xfId="0" applyNumberFormat="1" applyFont="1" applyFill="1" applyBorder="1" applyAlignment="1">
      <alignment horizontal="center" vertical="center" wrapText="1"/>
    </xf>
    <xf numFmtId="172" fontId="62" fillId="33" borderId="10" xfId="0" applyNumberFormat="1" applyFont="1" applyFill="1" applyBorder="1" applyAlignment="1">
      <alignment horizontal="center" vertical="center"/>
    </xf>
    <xf numFmtId="172" fontId="62" fillId="33" borderId="19" xfId="0" applyNumberFormat="1" applyFont="1" applyFill="1" applyBorder="1" applyAlignment="1">
      <alignment horizontal="center" vertical="center"/>
    </xf>
    <xf numFmtId="172" fontId="57" fillId="33" borderId="10" xfId="0" applyNumberFormat="1" applyFont="1" applyFill="1" applyBorder="1" applyAlignment="1">
      <alignment horizontal="center" vertical="center"/>
    </xf>
    <xf numFmtId="172" fontId="57" fillId="33" borderId="19" xfId="0" applyNumberFormat="1" applyFont="1" applyFill="1" applyBorder="1" applyAlignment="1">
      <alignment horizontal="center" vertical="center" wrapText="1"/>
    </xf>
    <xf numFmtId="3" fontId="57" fillId="33" borderId="10" xfId="0" applyNumberFormat="1" applyFont="1" applyFill="1" applyBorder="1" applyAlignment="1">
      <alignment horizontal="center" vertical="center" wrapText="1"/>
    </xf>
    <xf numFmtId="3" fontId="57" fillId="33" borderId="10" xfId="0" applyNumberFormat="1" applyFont="1" applyFill="1" applyBorder="1" applyAlignment="1">
      <alignment horizontal="center" vertical="center"/>
    </xf>
    <xf numFmtId="172" fontId="4" fillId="33" borderId="19" xfId="0" applyNumberFormat="1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172" fontId="5" fillId="33" borderId="19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/>
    </xf>
    <xf numFmtId="3" fontId="57" fillId="33" borderId="20" xfId="0" applyNumberFormat="1" applyFont="1" applyFill="1" applyBorder="1" applyAlignment="1">
      <alignment horizontal="center" vertical="center" wrapText="1"/>
    </xf>
    <xf numFmtId="172" fontId="57" fillId="33" borderId="20" xfId="0" applyNumberFormat="1" applyFont="1" applyFill="1" applyBorder="1" applyAlignment="1">
      <alignment horizontal="center" vertical="center" wrapText="1"/>
    </xf>
    <xf numFmtId="172" fontId="57" fillId="33" borderId="21" xfId="0" applyNumberFormat="1" applyFont="1" applyFill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4" fontId="57" fillId="0" borderId="14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172" fontId="57" fillId="0" borderId="10" xfId="0" applyNumberFormat="1" applyFont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3" fontId="57" fillId="0" borderId="10" xfId="0" applyNumberFormat="1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4" fontId="57" fillId="0" borderId="10" xfId="0" applyNumberFormat="1" applyFont="1" applyFill="1" applyBorder="1" applyAlignment="1">
      <alignment horizontal="center" vertical="center"/>
    </xf>
    <xf numFmtId="4" fontId="57" fillId="0" borderId="10" xfId="0" applyNumberFormat="1" applyFont="1" applyFill="1" applyBorder="1" applyAlignment="1">
      <alignment vertical="center"/>
    </xf>
    <xf numFmtId="3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4" fontId="57" fillId="0" borderId="10" xfId="0" applyNumberFormat="1" applyFont="1" applyBorder="1" applyAlignment="1">
      <alignment vertical="center" wrapText="1"/>
    </xf>
    <xf numFmtId="0" fontId="57" fillId="0" borderId="0" xfId="0" applyFont="1" applyAlignment="1">
      <alignment/>
    </xf>
    <xf numFmtId="0" fontId="57" fillId="33" borderId="0" xfId="0" applyFont="1" applyFill="1" applyAlignment="1">
      <alignment/>
    </xf>
    <xf numFmtId="0" fontId="57" fillId="0" borderId="15" xfId="0" applyFont="1" applyBorder="1" applyAlignment="1">
      <alignment/>
    </xf>
    <xf numFmtId="0" fontId="45" fillId="0" borderId="10" xfId="0" applyFont="1" applyBorder="1" applyAlignment="1">
      <alignment vertical="top" wrapText="1"/>
    </xf>
    <xf numFmtId="0" fontId="63" fillId="0" borderId="0" xfId="0" applyFont="1" applyAlignment="1">
      <alignment/>
    </xf>
    <xf numFmtId="9" fontId="63" fillId="0" borderId="0" xfId="58" applyFont="1" applyAlignment="1">
      <alignment/>
    </xf>
    <xf numFmtId="0" fontId="36" fillId="0" borderId="10" xfId="0" applyFont="1" applyBorder="1" applyAlignment="1">
      <alignment horizontal="left" vertical="top" wrapText="1"/>
    </xf>
    <xf numFmtId="0" fontId="57" fillId="0" borderId="10" xfId="0" applyFont="1" applyBorder="1" applyAlignment="1">
      <alignment horizontal="center" vertical="center" wrapText="1"/>
    </xf>
    <xf numFmtId="171" fontId="57" fillId="0" borderId="10" xfId="0" applyNumberFormat="1" applyFont="1" applyBorder="1" applyAlignment="1">
      <alignment horizontal="center" vertical="center" wrapText="1"/>
    </xf>
    <xf numFmtId="171" fontId="57" fillId="33" borderId="10" xfId="63" applyFont="1" applyFill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top" wrapText="1"/>
    </xf>
    <xf numFmtId="0" fontId="57" fillId="0" borderId="22" xfId="0" applyFont="1" applyBorder="1" applyAlignment="1">
      <alignment horizontal="center"/>
    </xf>
    <xf numFmtId="0" fontId="57" fillId="0" borderId="23" xfId="0" applyFont="1" applyBorder="1" applyAlignment="1">
      <alignment horizontal="center" vertical="top" wrapText="1"/>
    </xf>
    <xf numFmtId="0" fontId="57" fillId="0" borderId="24" xfId="0" applyFont="1" applyBorder="1" applyAlignment="1">
      <alignment horizontal="center" vertical="top" wrapText="1"/>
    </xf>
    <xf numFmtId="0" fontId="57" fillId="0" borderId="23" xfId="0" applyFont="1" applyBorder="1" applyAlignment="1">
      <alignment horizontal="center" vertical="top"/>
    </xf>
    <xf numFmtId="0" fontId="57" fillId="0" borderId="24" xfId="0" applyFont="1" applyBorder="1" applyAlignment="1">
      <alignment horizontal="center" vertical="top"/>
    </xf>
    <xf numFmtId="0" fontId="57" fillId="0" borderId="23" xfId="0" applyFont="1" applyBorder="1" applyAlignment="1">
      <alignment horizontal="center"/>
    </xf>
    <xf numFmtId="0" fontId="57" fillId="0" borderId="24" xfId="0" applyFont="1" applyBorder="1" applyAlignment="1">
      <alignment horizontal="center"/>
    </xf>
    <xf numFmtId="0" fontId="64" fillId="0" borderId="25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57" fillId="0" borderId="26" xfId="0" applyFont="1" applyBorder="1" applyAlignment="1">
      <alignment horizontal="center" vertical="top" wrapText="1"/>
    </xf>
    <xf numFmtId="0" fontId="55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5" fillId="0" borderId="27" xfId="0" applyFont="1" applyBorder="1" applyAlignment="1">
      <alignment horizontal="center"/>
    </xf>
    <xf numFmtId="0" fontId="65" fillId="0" borderId="28" xfId="0" applyFont="1" applyBorder="1" applyAlignment="1">
      <alignment horizontal="center"/>
    </xf>
    <xf numFmtId="0" fontId="65" fillId="0" borderId="29" xfId="0" applyFont="1" applyBorder="1" applyAlignment="1">
      <alignment horizontal="center"/>
    </xf>
    <xf numFmtId="0" fontId="56" fillId="0" borderId="27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wrapText="1"/>
    </xf>
    <xf numFmtId="0" fontId="65" fillId="0" borderId="30" xfId="0" applyFont="1" applyBorder="1" applyAlignment="1">
      <alignment horizontal="center" wrapText="1"/>
    </xf>
    <xf numFmtId="0" fontId="65" fillId="0" borderId="31" xfId="0" applyFont="1" applyBorder="1" applyAlignment="1">
      <alignment horizontal="center" wrapText="1"/>
    </xf>
    <xf numFmtId="0" fontId="65" fillId="0" borderId="0" xfId="0" applyFont="1" applyAlignment="1">
      <alignment horizontal="center" vertical="center" wrapText="1"/>
    </xf>
    <xf numFmtId="0" fontId="65" fillId="33" borderId="16" xfId="0" applyFont="1" applyFill="1" applyBorder="1" applyAlignment="1">
      <alignment horizontal="center" vertical="center" wrapText="1"/>
    </xf>
    <xf numFmtId="0" fontId="65" fillId="33" borderId="30" xfId="0" applyFont="1" applyFill="1" applyBorder="1" applyAlignment="1">
      <alignment horizontal="center" vertical="center" wrapText="1"/>
    </xf>
    <xf numFmtId="0" fontId="65" fillId="33" borderId="31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0" fontId="66" fillId="0" borderId="31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wrapText="1"/>
    </xf>
    <xf numFmtId="0" fontId="65" fillId="0" borderId="28" xfId="0" applyFont="1" applyBorder="1" applyAlignment="1">
      <alignment horizontal="center" wrapText="1"/>
    </xf>
    <xf numFmtId="0" fontId="65" fillId="0" borderId="29" xfId="0" applyFont="1" applyBorder="1" applyAlignment="1">
      <alignment horizontal="center" wrapText="1"/>
    </xf>
    <xf numFmtId="0" fontId="56" fillId="0" borderId="12" xfId="53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4" fontId="4" fillId="33" borderId="26" xfId="0" applyNumberFormat="1" applyFont="1" applyFill="1" applyBorder="1" applyAlignment="1">
      <alignment horizontal="center" vertical="center" wrapText="1"/>
    </xf>
    <xf numFmtId="174" fontId="4" fillId="33" borderId="14" xfId="0" applyNumberFormat="1" applyFont="1" applyFill="1" applyBorder="1" applyAlignment="1">
      <alignment horizontal="center" vertical="center" wrapText="1"/>
    </xf>
    <xf numFmtId="172" fontId="57" fillId="33" borderId="26" xfId="0" applyNumberFormat="1" applyFont="1" applyFill="1" applyBorder="1" applyAlignment="1">
      <alignment horizontal="center" vertical="center" wrapText="1"/>
    </xf>
    <xf numFmtId="172" fontId="57" fillId="33" borderId="14" xfId="0" applyNumberFormat="1" applyFont="1" applyFill="1" applyBorder="1" applyAlignment="1">
      <alignment horizontal="center" vertical="center" wrapText="1"/>
    </xf>
    <xf numFmtId="0" fontId="56" fillId="0" borderId="27" xfId="0" applyFont="1" applyBorder="1" applyAlignment="1">
      <alignment horizontal="center" wrapText="1"/>
    </xf>
    <xf numFmtId="0" fontId="56" fillId="0" borderId="28" xfId="0" applyFont="1" applyBorder="1" applyAlignment="1">
      <alignment horizontal="center" wrapText="1"/>
    </xf>
    <xf numFmtId="0" fontId="56" fillId="0" borderId="29" xfId="0" applyFont="1" applyBorder="1" applyAlignment="1">
      <alignment horizontal="center" wrapText="1"/>
    </xf>
    <xf numFmtId="0" fontId="62" fillId="0" borderId="33" xfId="0" applyFont="1" applyBorder="1" applyAlignment="1">
      <alignment horizontal="center" vertical="center" wrapText="1"/>
    </xf>
    <xf numFmtId="0" fontId="62" fillId="0" borderId="34" xfId="0" applyFont="1" applyBorder="1" applyAlignment="1">
      <alignment horizontal="center" vertical="center" wrapText="1"/>
    </xf>
    <xf numFmtId="0" fontId="62" fillId="0" borderId="35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justify" vertical="top" wrapText="1"/>
    </xf>
    <xf numFmtId="0" fontId="57" fillId="0" borderId="15" xfId="0" applyFont="1" applyBorder="1" applyAlignment="1">
      <alignment horizontal="center" vertical="top" wrapText="1"/>
    </xf>
    <xf numFmtId="0" fontId="57" fillId="0" borderId="36" xfId="0" applyFont="1" applyBorder="1" applyAlignment="1">
      <alignment horizontal="center" wrapText="1"/>
    </xf>
    <xf numFmtId="0" fontId="57" fillId="0" borderId="18" xfId="0" applyFont="1" applyBorder="1" applyAlignment="1">
      <alignment horizontal="center" wrapText="1"/>
    </xf>
    <xf numFmtId="0" fontId="57" fillId="0" borderId="36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65" fillId="0" borderId="28" xfId="0" applyFont="1" applyBorder="1" applyAlignment="1">
      <alignment horizontal="center" vertical="center" wrapText="1"/>
    </xf>
    <xf numFmtId="0" fontId="65" fillId="0" borderId="29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 wrapText="1"/>
    </xf>
    <xf numFmtId="0" fontId="54" fillId="0" borderId="36" xfId="0" applyFont="1" applyBorder="1" applyAlignment="1">
      <alignment horizontal="left" wrapText="1"/>
    </xf>
    <xf numFmtId="0" fontId="54" fillId="0" borderId="18" xfId="0" applyFont="1" applyBorder="1" applyAlignment="1">
      <alignment horizontal="left" wrapText="1"/>
    </xf>
    <xf numFmtId="4" fontId="57" fillId="0" borderId="36" xfId="0" applyNumberFormat="1" applyFont="1" applyBorder="1" applyAlignment="1">
      <alignment horizontal="center" vertical="center" wrapText="1"/>
    </xf>
    <xf numFmtId="0" fontId="60" fillId="0" borderId="16" xfId="54" applyFont="1" applyFill="1" applyBorder="1" applyAlignment="1">
      <alignment horizontal="center" vertical="center" wrapText="1"/>
      <protection/>
    </xf>
    <xf numFmtId="0" fontId="57" fillId="0" borderId="30" xfId="54" applyFont="1" applyFill="1" applyBorder="1" applyAlignment="1">
      <alignment horizontal="center" vertical="center" wrapText="1"/>
      <protection/>
    </xf>
    <xf numFmtId="0" fontId="57" fillId="0" borderId="31" xfId="54" applyFont="1" applyFill="1" applyBorder="1" applyAlignment="1">
      <alignment horizontal="center" vertical="center" wrapText="1"/>
      <protection/>
    </xf>
    <xf numFmtId="0" fontId="60" fillId="0" borderId="30" xfId="54" applyFont="1" applyFill="1" applyBorder="1" applyAlignment="1">
      <alignment horizontal="center" vertical="center" wrapText="1"/>
      <protection/>
    </xf>
    <xf numFmtId="0" fontId="60" fillId="0" borderId="31" xfId="54" applyFont="1" applyFill="1" applyBorder="1" applyAlignment="1">
      <alignment horizontal="center" vertical="center" wrapText="1"/>
      <protection/>
    </xf>
    <xf numFmtId="0" fontId="57" fillId="0" borderId="10" xfId="54" applyFont="1" applyFill="1" applyBorder="1" applyAlignment="1">
      <alignment horizontal="left" wrapText="1"/>
      <protection/>
    </xf>
    <xf numFmtId="3" fontId="57" fillId="0" borderId="10" xfId="54" applyNumberFormat="1" applyFont="1" applyFill="1" applyBorder="1" applyAlignment="1">
      <alignment horizontal="center" vertical="center" wrapText="1"/>
      <protection/>
    </xf>
    <xf numFmtId="172" fontId="57" fillId="0" borderId="10" xfId="54" applyNumberFormat="1" applyFont="1" applyFill="1" applyBorder="1" applyAlignment="1">
      <alignment horizontal="center" vertical="center" wrapText="1"/>
      <protection/>
    </xf>
    <xf numFmtId="0" fontId="57" fillId="0" borderId="10" xfId="54" applyFont="1" applyFill="1" applyBorder="1" applyAlignment="1">
      <alignment wrapText="1"/>
      <protection/>
    </xf>
    <xf numFmtId="172" fontId="57" fillId="0" borderId="26" xfId="54" applyNumberFormat="1" applyFont="1" applyFill="1" applyBorder="1" applyAlignment="1">
      <alignment horizontal="center" vertical="center" wrapText="1"/>
      <protection/>
    </xf>
    <xf numFmtId="172" fontId="57" fillId="0" borderId="10" xfId="54" applyNumberFormat="1" applyFont="1" applyFill="1" applyBorder="1" applyAlignment="1">
      <alignment horizontal="center" vertical="center" wrapText="1"/>
      <protection/>
    </xf>
    <xf numFmtId="0" fontId="60" fillId="0" borderId="16" xfId="54" applyFont="1" applyFill="1" applyBorder="1" applyAlignment="1">
      <alignment horizontal="center" wrapText="1"/>
      <protection/>
    </xf>
    <xf numFmtId="0" fontId="60" fillId="0" borderId="30" xfId="54" applyFont="1" applyFill="1" applyBorder="1" applyAlignment="1">
      <alignment horizontal="center" wrapText="1"/>
      <protection/>
    </xf>
    <xf numFmtId="0" fontId="60" fillId="0" borderId="31" xfId="54" applyFont="1" applyFill="1" applyBorder="1" applyAlignment="1">
      <alignment horizontal="center" wrapText="1"/>
      <protection/>
    </xf>
    <xf numFmtId="172" fontId="57" fillId="0" borderId="14" xfId="54" applyNumberFormat="1" applyFont="1" applyFill="1" applyBorder="1" applyAlignment="1">
      <alignment horizontal="center" vertical="center" wrapText="1"/>
      <protection/>
    </xf>
    <xf numFmtId="0" fontId="60" fillId="0" borderId="37" xfId="54" applyFont="1" applyFill="1" applyBorder="1" applyAlignment="1">
      <alignment vertical="center" wrapText="1"/>
      <protection/>
    </xf>
    <xf numFmtId="3" fontId="57" fillId="0" borderId="16" xfId="54" applyNumberFormat="1" applyFont="1" applyFill="1" applyBorder="1" applyAlignment="1">
      <alignment horizontal="center" vertical="center" wrapText="1"/>
      <protection/>
    </xf>
    <xf numFmtId="0" fontId="57" fillId="0" borderId="10" xfId="54" applyFont="1" applyFill="1" applyBorder="1" applyAlignment="1">
      <alignment horizontal="left" vertical="center" wrapText="1"/>
      <protection/>
    </xf>
    <xf numFmtId="0" fontId="57" fillId="0" borderId="10" xfId="54" applyFont="1" applyFill="1" applyBorder="1" applyAlignment="1">
      <alignment horizontal="center" vertical="center" wrapText="1"/>
      <protection/>
    </xf>
    <xf numFmtId="0" fontId="57" fillId="0" borderId="16" xfId="54" applyFont="1" applyFill="1" applyBorder="1" applyAlignment="1">
      <alignment horizontal="center" vertical="center" wrapText="1"/>
      <protection/>
    </xf>
    <xf numFmtId="0" fontId="60" fillId="0" borderId="30" xfId="54" applyFont="1" applyFill="1" applyBorder="1" applyAlignment="1">
      <alignment horizontal="center"/>
      <protection/>
    </xf>
    <xf numFmtId="0" fontId="57" fillId="0" borderId="10" xfId="54" applyFont="1" applyFill="1" applyBorder="1" applyAlignment="1">
      <alignment horizontal="center"/>
      <protection/>
    </xf>
    <xf numFmtId="0" fontId="57" fillId="0" borderId="16" xfId="54" applyFont="1" applyFill="1" applyBorder="1" applyAlignment="1">
      <alignment horizontal="center"/>
      <protection/>
    </xf>
    <xf numFmtId="0" fontId="60" fillId="0" borderId="30" xfId="54" applyFont="1" applyFill="1" applyBorder="1" applyAlignment="1">
      <alignment horizontal="center" vertical="center"/>
      <protection/>
    </xf>
    <xf numFmtId="0" fontId="57" fillId="0" borderId="10" xfId="54" applyFont="1" applyFill="1" applyBorder="1">
      <alignment/>
      <protection/>
    </xf>
    <xf numFmtId="0" fontId="60" fillId="0" borderId="16" xfId="54" applyFont="1" applyFill="1" applyBorder="1" applyAlignment="1">
      <alignment horizontal="center" vertical="top" wrapText="1"/>
      <protection/>
    </xf>
    <xf numFmtId="0" fontId="60" fillId="0" borderId="30" xfId="54" applyFont="1" applyFill="1" applyBorder="1" applyAlignment="1">
      <alignment horizontal="center" vertical="top" wrapText="1"/>
      <protection/>
    </xf>
    <xf numFmtId="0" fontId="60" fillId="0" borderId="31" xfId="54" applyFont="1" applyFill="1" applyBorder="1" applyAlignment="1">
      <alignment horizontal="center" vertical="top" wrapText="1"/>
      <protection/>
    </xf>
    <xf numFmtId="172" fontId="57" fillId="0" borderId="10" xfId="54" applyNumberFormat="1" applyFont="1" applyFill="1" applyBorder="1" applyAlignment="1">
      <alignment horizontal="center" vertical="center"/>
      <protection/>
    </xf>
    <xf numFmtId="0" fontId="60" fillId="0" borderId="38" xfId="54" applyFont="1" applyFill="1" applyBorder="1" applyAlignment="1">
      <alignment horizontal="center" vertical="center" wrapText="1"/>
      <protection/>
    </xf>
    <xf numFmtId="0" fontId="60" fillId="0" borderId="37" xfId="54" applyFont="1" applyFill="1" applyBorder="1" applyAlignment="1">
      <alignment horizontal="center" vertical="center" wrapText="1"/>
      <protection/>
    </xf>
    <xf numFmtId="0" fontId="60" fillId="0" borderId="39" xfId="54" applyFont="1" applyFill="1" applyBorder="1" applyAlignment="1">
      <alignment horizontal="center" vertical="center" wrapText="1"/>
      <protection/>
    </xf>
    <xf numFmtId="172" fontId="57" fillId="0" borderId="39" xfId="5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AR5435"/>
  <sheetViews>
    <sheetView tabSelected="1" zoomScalePageLayoutView="0" workbookViewId="0" topLeftCell="A1">
      <selection activeCell="G217" sqref="G217"/>
    </sheetView>
  </sheetViews>
  <sheetFormatPr defaultColWidth="9.140625" defaultRowHeight="15"/>
  <cols>
    <col min="1" max="1" width="44.8515625" style="0" customWidth="1"/>
    <col min="2" max="5" width="26.00390625" style="76" customWidth="1"/>
  </cols>
  <sheetData>
    <row r="1" ht="15">
      <c r="E1" s="37"/>
    </row>
    <row r="2" ht="15.75">
      <c r="A2" s="3"/>
    </row>
    <row r="3" spans="1:5" ht="55.5" customHeight="1">
      <c r="A3" s="108" t="s">
        <v>152</v>
      </c>
      <c r="B3" s="108"/>
      <c r="C3" s="108"/>
      <c r="D3" s="108"/>
      <c r="E3" s="108"/>
    </row>
    <row r="4" spans="1:5" ht="15">
      <c r="A4" s="4"/>
      <c r="B4" s="77"/>
      <c r="C4" s="77"/>
      <c r="D4" s="77"/>
      <c r="E4" s="77"/>
    </row>
    <row r="5" spans="1:5" ht="30.75" customHeight="1">
      <c r="A5" s="97" t="s">
        <v>21</v>
      </c>
      <c r="B5" s="98" t="s">
        <v>0</v>
      </c>
      <c r="C5" s="98"/>
      <c r="D5" s="98" t="s">
        <v>1</v>
      </c>
      <c r="E5" s="98"/>
    </row>
    <row r="6" spans="1:5" ht="15">
      <c r="A6" s="97"/>
      <c r="B6" s="45" t="s">
        <v>2</v>
      </c>
      <c r="C6" s="45" t="s">
        <v>3</v>
      </c>
      <c r="D6" s="45" t="s">
        <v>2</v>
      </c>
      <c r="E6" s="45" t="s">
        <v>4</v>
      </c>
    </row>
    <row r="7" spans="1:5" ht="12.75" customHeight="1">
      <c r="A7" s="2">
        <v>1</v>
      </c>
      <c r="B7" s="38">
        <v>2</v>
      </c>
      <c r="C7" s="38">
        <v>3</v>
      </c>
      <c r="D7" s="38">
        <v>4</v>
      </c>
      <c r="E7" s="38">
        <v>5</v>
      </c>
    </row>
    <row r="8" spans="1:5" ht="24" customHeight="1">
      <c r="A8" s="109" t="s">
        <v>27</v>
      </c>
      <c r="B8" s="110"/>
      <c r="C8" s="110"/>
      <c r="D8" s="110"/>
      <c r="E8" s="111"/>
    </row>
    <row r="9" spans="1:5" ht="36.75" customHeight="1">
      <c r="A9" s="112" t="s">
        <v>38</v>
      </c>
      <c r="B9" s="113"/>
      <c r="C9" s="113"/>
      <c r="D9" s="113"/>
      <c r="E9" s="114"/>
    </row>
    <row r="10" spans="1:5" ht="38.25">
      <c r="A10" s="8" t="s">
        <v>23</v>
      </c>
      <c r="B10" s="39">
        <v>1</v>
      </c>
      <c r="C10" s="39">
        <f aca="true" t="shared" si="0" ref="C10:C30">E10/D10</f>
        <v>0.9424200471042128</v>
      </c>
      <c r="D10" s="40">
        <f>SUM(D12,D20,D24,D26,D28,D30)</f>
        <v>641768.5</v>
      </c>
      <c r="E10" s="40">
        <f>SUM(E12,E20,E24,E26,E28,E30)</f>
        <v>604815.5</v>
      </c>
    </row>
    <row r="11" spans="1:5" ht="43.5" customHeight="1">
      <c r="A11" s="8" t="s">
        <v>22</v>
      </c>
      <c r="B11" s="39">
        <v>1</v>
      </c>
      <c r="C11" s="39">
        <f t="shared" si="0"/>
        <v>0.9424200471042128</v>
      </c>
      <c r="D11" s="40">
        <f>SUM(D12,D20,D23,D25,D27,D29)</f>
        <v>641768.5</v>
      </c>
      <c r="E11" s="40">
        <f>SUM(E12,E20,E23,E25,E27,E29)</f>
        <v>604815.5</v>
      </c>
    </row>
    <row r="12" spans="1:6" s="1" customFormat="1" ht="25.5">
      <c r="A12" s="9" t="s">
        <v>5</v>
      </c>
      <c r="B12" s="41">
        <v>1</v>
      </c>
      <c r="C12" s="41">
        <f t="shared" si="0"/>
        <v>0.9526267949832162</v>
      </c>
      <c r="D12" s="42">
        <f>SUM(D13:D19)</f>
        <v>501676</v>
      </c>
      <c r="E12" s="42">
        <f>SUM(E13:E19)</f>
        <v>477910</v>
      </c>
      <c r="F12" s="5"/>
    </row>
    <row r="13" spans="1:7" s="1" customFormat="1" ht="20.25" customHeight="1">
      <c r="A13" s="9" t="s">
        <v>6</v>
      </c>
      <c r="B13" s="41">
        <v>1</v>
      </c>
      <c r="C13" s="41">
        <f t="shared" si="0"/>
        <v>0.958992005068015</v>
      </c>
      <c r="D13" s="42">
        <v>57774.1</v>
      </c>
      <c r="E13" s="43">
        <v>55404.9</v>
      </c>
      <c r="F13" s="5"/>
      <c r="G13" s="5"/>
    </row>
    <row r="14" spans="1:7" s="1" customFormat="1" ht="15">
      <c r="A14" s="9" t="s">
        <v>7</v>
      </c>
      <c r="B14" s="41">
        <v>1</v>
      </c>
      <c r="C14" s="41">
        <f t="shared" si="0"/>
        <v>0.894058113558002</v>
      </c>
      <c r="D14" s="42">
        <v>54699.8</v>
      </c>
      <c r="E14" s="43">
        <v>48904.8</v>
      </c>
      <c r="F14" s="6"/>
      <c r="G14" s="5"/>
    </row>
    <row r="15" spans="1:6" s="1" customFormat="1" ht="15">
      <c r="A15" s="9" t="s">
        <v>8</v>
      </c>
      <c r="B15" s="41">
        <v>1</v>
      </c>
      <c r="C15" s="41">
        <f t="shared" si="0"/>
        <v>0.9806648337432021</v>
      </c>
      <c r="D15" s="42">
        <v>124064.1</v>
      </c>
      <c r="E15" s="43">
        <v>121665.3</v>
      </c>
      <c r="F15" s="7"/>
    </row>
    <row r="16" spans="1:6" s="1" customFormat="1" ht="25.5">
      <c r="A16" s="9" t="s">
        <v>9</v>
      </c>
      <c r="B16" s="41">
        <v>1</v>
      </c>
      <c r="C16" s="41">
        <f t="shared" si="0"/>
        <v>0.9455232993264269</v>
      </c>
      <c r="D16" s="42">
        <v>63467.5</v>
      </c>
      <c r="E16" s="43">
        <v>60010</v>
      </c>
      <c r="F16" s="7"/>
    </row>
    <row r="17" spans="1:6" s="1" customFormat="1" ht="15">
      <c r="A17" s="9" t="s">
        <v>10</v>
      </c>
      <c r="B17" s="41">
        <v>1</v>
      </c>
      <c r="C17" s="41">
        <f t="shared" si="0"/>
        <v>0.9876409884580588</v>
      </c>
      <c r="D17" s="42">
        <v>45650.9</v>
      </c>
      <c r="E17" s="43">
        <v>45086.7</v>
      </c>
      <c r="F17" s="7"/>
    </row>
    <row r="18" spans="1:6" s="1" customFormat="1" ht="15">
      <c r="A18" s="9" t="s">
        <v>11</v>
      </c>
      <c r="B18" s="41">
        <v>1</v>
      </c>
      <c r="C18" s="41">
        <f t="shared" si="0"/>
        <v>0.939833770448499</v>
      </c>
      <c r="D18" s="42">
        <v>21199.6</v>
      </c>
      <c r="E18" s="43">
        <v>19924.1</v>
      </c>
      <c r="F18" s="5"/>
    </row>
    <row r="19" spans="1:6" s="1" customFormat="1" ht="15">
      <c r="A19" s="9" t="s">
        <v>12</v>
      </c>
      <c r="B19" s="41">
        <v>1</v>
      </c>
      <c r="C19" s="41">
        <f t="shared" si="0"/>
        <v>0.9413603322949117</v>
      </c>
      <c r="D19" s="42">
        <v>134820</v>
      </c>
      <c r="E19" s="44">
        <v>126914.2</v>
      </c>
      <c r="F19" s="5"/>
    </row>
    <row r="20" spans="1:6" s="1" customFormat="1" ht="25.5">
      <c r="A20" s="9" t="s">
        <v>13</v>
      </c>
      <c r="B20" s="41">
        <v>1</v>
      </c>
      <c r="C20" s="41">
        <f t="shared" si="0"/>
        <v>0.8457521476940818</v>
      </c>
      <c r="D20" s="42">
        <f>SUM(D21:D22)</f>
        <v>58271.8</v>
      </c>
      <c r="E20" s="42">
        <f>SUM(E21:E22)</f>
        <v>49283.5</v>
      </c>
      <c r="F20" s="7"/>
    </row>
    <row r="21" spans="1:6" s="1" customFormat="1" ht="25.5">
      <c r="A21" s="9" t="s">
        <v>14</v>
      </c>
      <c r="B21" s="41">
        <v>1</v>
      </c>
      <c r="C21" s="41">
        <f t="shared" si="0"/>
        <v>1</v>
      </c>
      <c r="D21" s="42">
        <v>3272.8</v>
      </c>
      <c r="E21" s="44">
        <v>3272.8</v>
      </c>
      <c r="F21" s="7"/>
    </row>
    <row r="22" spans="1:6" s="1" customFormat="1" ht="26.25" customHeight="1">
      <c r="A22" s="9" t="s">
        <v>15</v>
      </c>
      <c r="B22" s="41">
        <v>1</v>
      </c>
      <c r="C22" s="41">
        <f t="shared" si="0"/>
        <v>0.8365733922434953</v>
      </c>
      <c r="D22" s="42">
        <v>54999</v>
      </c>
      <c r="E22" s="42">
        <v>46010.7</v>
      </c>
      <c r="F22" s="5"/>
    </row>
    <row r="23" spans="1:6" s="1" customFormat="1" ht="51">
      <c r="A23" s="9" t="s">
        <v>16</v>
      </c>
      <c r="B23" s="41">
        <v>1</v>
      </c>
      <c r="C23" s="41">
        <f t="shared" si="0"/>
        <v>0.97387168689621</v>
      </c>
      <c r="D23" s="42">
        <f>D24</f>
        <v>20185</v>
      </c>
      <c r="E23" s="42">
        <f>E24</f>
        <v>19657.6</v>
      </c>
      <c r="F23" s="5"/>
    </row>
    <row r="24" spans="1:6" s="1" customFormat="1" ht="25.5">
      <c r="A24" s="9" t="s">
        <v>24</v>
      </c>
      <c r="B24" s="41">
        <v>1</v>
      </c>
      <c r="C24" s="41">
        <f t="shared" si="0"/>
        <v>0.97387168689621</v>
      </c>
      <c r="D24" s="42">
        <v>20185</v>
      </c>
      <c r="E24" s="42">
        <v>19657.6</v>
      </c>
      <c r="F24" s="5"/>
    </row>
    <row r="25" spans="1:6" s="1" customFormat="1" ht="39.75" customHeight="1">
      <c r="A25" s="9" t="s">
        <v>17</v>
      </c>
      <c r="B25" s="41">
        <v>1</v>
      </c>
      <c r="C25" s="41">
        <f t="shared" si="0"/>
        <v>0.9229371800051226</v>
      </c>
      <c r="D25" s="42">
        <f>SUM(D26)</f>
        <v>37871.7</v>
      </c>
      <c r="E25" s="42">
        <f>SUM(E26)</f>
        <v>34953.2</v>
      </c>
      <c r="F25" s="5"/>
    </row>
    <row r="26" spans="1:6" s="1" customFormat="1" ht="25.5">
      <c r="A26" s="9" t="s">
        <v>25</v>
      </c>
      <c r="B26" s="41">
        <v>1</v>
      </c>
      <c r="C26" s="41">
        <f t="shared" si="0"/>
        <v>0.9229371800051226</v>
      </c>
      <c r="D26" s="42">
        <v>37871.7</v>
      </c>
      <c r="E26" s="42">
        <v>34953.2</v>
      </c>
      <c r="F26" s="5"/>
    </row>
    <row r="27" spans="1:6" s="1" customFormat="1" ht="76.5">
      <c r="A27" s="9" t="s">
        <v>18</v>
      </c>
      <c r="B27" s="41">
        <v>1</v>
      </c>
      <c r="C27" s="41">
        <f t="shared" si="0"/>
        <v>0.9780335971470578</v>
      </c>
      <c r="D27" s="42">
        <f>SUM(D28)</f>
        <v>15983.5</v>
      </c>
      <c r="E27" s="42">
        <f>SUM(E28)</f>
        <v>15632.4</v>
      </c>
      <c r="F27" s="5"/>
    </row>
    <row r="28" spans="1:6" s="1" customFormat="1" ht="25.5">
      <c r="A28" s="9" t="s">
        <v>26</v>
      </c>
      <c r="B28" s="41">
        <v>1</v>
      </c>
      <c r="C28" s="41">
        <f t="shared" si="0"/>
        <v>0.9780335971470578</v>
      </c>
      <c r="D28" s="42">
        <v>15983.5</v>
      </c>
      <c r="E28" s="42">
        <v>15632.4</v>
      </c>
      <c r="F28" s="5"/>
    </row>
    <row r="29" spans="1:6" s="1" customFormat="1" ht="114.75">
      <c r="A29" s="9" t="s">
        <v>19</v>
      </c>
      <c r="B29" s="41">
        <v>1</v>
      </c>
      <c r="C29" s="41">
        <f t="shared" si="0"/>
        <v>0.9483709273182958</v>
      </c>
      <c r="D29" s="42">
        <f>SUM(D30)</f>
        <v>7780.5</v>
      </c>
      <c r="E29" s="42">
        <f>SUM(E30)</f>
        <v>7378.8</v>
      </c>
      <c r="F29" s="5"/>
    </row>
    <row r="30" spans="1:6" s="1" customFormat="1" ht="15">
      <c r="A30" s="9" t="s">
        <v>20</v>
      </c>
      <c r="B30" s="41">
        <v>1</v>
      </c>
      <c r="C30" s="41">
        <f t="shared" si="0"/>
        <v>0.9483709273182958</v>
      </c>
      <c r="D30" s="42">
        <v>7780.5</v>
      </c>
      <c r="E30" s="42">
        <v>7378.8</v>
      </c>
      <c r="F30" s="5"/>
    </row>
    <row r="31" spans="1:6" s="1" customFormat="1" ht="21.75" customHeight="1">
      <c r="A31" s="112" t="s">
        <v>39</v>
      </c>
      <c r="B31" s="113"/>
      <c r="C31" s="113"/>
      <c r="D31" s="113"/>
      <c r="E31" s="114"/>
      <c r="F31" s="5"/>
    </row>
    <row r="32" spans="1:5" ht="37.5" customHeight="1">
      <c r="A32" s="8" t="s">
        <v>28</v>
      </c>
      <c r="B32" s="45" t="s">
        <v>29</v>
      </c>
      <c r="C32" s="45" t="s">
        <v>29</v>
      </c>
      <c r="D32" s="40">
        <f>SUM(D33)</f>
        <v>16511.6</v>
      </c>
      <c r="E32" s="40">
        <f>SUM(E33)</f>
        <v>15484.1</v>
      </c>
    </row>
    <row r="33" spans="1:5" ht="51">
      <c r="A33" s="8" t="s">
        <v>30</v>
      </c>
      <c r="B33" s="45" t="s">
        <v>29</v>
      </c>
      <c r="C33" s="45" t="s">
        <v>29</v>
      </c>
      <c r="D33" s="40">
        <f>SUM(D34,D36)</f>
        <v>16511.6</v>
      </c>
      <c r="E33" s="40">
        <f>SUM(E34,E36)</f>
        <v>15484.1</v>
      </c>
    </row>
    <row r="34" spans="1:5" ht="38.25">
      <c r="A34" s="10" t="s">
        <v>31</v>
      </c>
      <c r="B34" s="41">
        <v>1</v>
      </c>
      <c r="C34" s="41">
        <f>E34/D34</f>
        <v>0.9344091421640626</v>
      </c>
      <c r="D34" s="42">
        <f>SUM(D35)</f>
        <v>10553.3</v>
      </c>
      <c r="E34" s="42">
        <f>SUM(E35)</f>
        <v>9861.1</v>
      </c>
    </row>
    <row r="35" spans="1:5" ht="15">
      <c r="A35" s="10" t="s">
        <v>32</v>
      </c>
      <c r="B35" s="41">
        <v>1</v>
      </c>
      <c r="C35" s="41">
        <f>E35/D35</f>
        <v>0.9344091421640626</v>
      </c>
      <c r="D35" s="42">
        <v>10553.3</v>
      </c>
      <c r="E35" s="42">
        <v>9861.1</v>
      </c>
    </row>
    <row r="36" spans="1:5" ht="76.5">
      <c r="A36" s="10" t="s">
        <v>33</v>
      </c>
      <c r="B36" s="38" t="s">
        <v>34</v>
      </c>
      <c r="C36" s="38" t="s">
        <v>35</v>
      </c>
      <c r="D36" s="42">
        <f>SUM(D37)</f>
        <v>5958.3</v>
      </c>
      <c r="E36" s="42">
        <f>SUM(E37)</f>
        <v>5623</v>
      </c>
    </row>
    <row r="37" spans="1:5" ht="25.5">
      <c r="A37" s="10" t="s">
        <v>36</v>
      </c>
      <c r="B37" s="38" t="s">
        <v>34</v>
      </c>
      <c r="C37" s="38" t="str">
        <f>CONCATENATE(ROUND(VALUE(LEFT(B37,4))*ROUND(E37/D37,2),0)," ","работ")</f>
        <v>6740 работ</v>
      </c>
      <c r="D37" s="42">
        <v>5958.3</v>
      </c>
      <c r="E37" s="42">
        <v>5623</v>
      </c>
    </row>
    <row r="38" spans="1:5" ht="18.75">
      <c r="A38" s="105" t="s">
        <v>37</v>
      </c>
      <c r="B38" s="106"/>
      <c r="C38" s="106"/>
      <c r="D38" s="106"/>
      <c r="E38" s="107"/>
    </row>
    <row r="39" spans="1:5" ht="25.5" customHeight="1">
      <c r="A39" s="118" t="s">
        <v>89</v>
      </c>
      <c r="B39" s="119"/>
      <c r="C39" s="119"/>
      <c r="D39" s="119"/>
      <c r="E39" s="120"/>
    </row>
    <row r="40" spans="1:5" ht="15">
      <c r="A40" s="121" t="s">
        <v>40</v>
      </c>
      <c r="B40" s="119"/>
      <c r="C40" s="119"/>
      <c r="D40" s="119"/>
      <c r="E40" s="120"/>
    </row>
    <row r="41" spans="1:5" ht="78.75">
      <c r="A41" s="11" t="s">
        <v>41</v>
      </c>
      <c r="B41" s="40">
        <f>B43+B56</f>
        <v>771487</v>
      </c>
      <c r="C41" s="40">
        <f>C43+C56</f>
        <v>867892</v>
      </c>
      <c r="D41" s="40">
        <f>D43+D56</f>
        <v>1294708.9000000001</v>
      </c>
      <c r="E41" s="46">
        <f>E43+E56</f>
        <v>1237306.3</v>
      </c>
    </row>
    <row r="42" spans="1:5" ht="47.25">
      <c r="A42" s="11" t="s">
        <v>42</v>
      </c>
      <c r="B42" s="40"/>
      <c r="C42" s="40"/>
      <c r="D42" s="40"/>
      <c r="E42" s="46"/>
    </row>
    <row r="43" spans="1:5" ht="94.5">
      <c r="A43" s="12" t="s">
        <v>43</v>
      </c>
      <c r="B43" s="47">
        <f>B44</f>
        <v>418375</v>
      </c>
      <c r="C43" s="47">
        <f>C44</f>
        <v>506635</v>
      </c>
      <c r="D43" s="47">
        <f>D44</f>
        <v>275333.1</v>
      </c>
      <c r="E43" s="48">
        <f>E44</f>
        <v>266167.8</v>
      </c>
    </row>
    <row r="44" spans="1:5" ht="15.75">
      <c r="A44" s="13" t="s">
        <v>44</v>
      </c>
      <c r="B44" s="47">
        <f>+B46+B48+B50+B51+B53+B54+B55</f>
        <v>418375</v>
      </c>
      <c r="C44" s="47">
        <f>+C46+C48+C50+C51+C53+C54+C55</f>
        <v>506635</v>
      </c>
      <c r="D44" s="47">
        <f>D46+D48+D50+D51+D53+D54+D55</f>
        <v>275333.1</v>
      </c>
      <c r="E44" s="48">
        <f>E46+E48+E50+E51+E53+E54+E55</f>
        <v>266167.8</v>
      </c>
    </row>
    <row r="45" spans="1:5" ht="31.5">
      <c r="A45" s="14" t="s">
        <v>45</v>
      </c>
      <c r="B45" s="49"/>
      <c r="C45" s="49"/>
      <c r="D45" s="42"/>
      <c r="E45" s="50"/>
    </row>
    <row r="46" spans="1:5" ht="15.75">
      <c r="A46" s="15" t="s">
        <v>46</v>
      </c>
      <c r="B46" s="51">
        <v>52026</v>
      </c>
      <c r="C46" s="52">
        <v>50169</v>
      </c>
      <c r="D46" s="42">
        <v>98675.7</v>
      </c>
      <c r="E46" s="50">
        <v>95532.2</v>
      </c>
    </row>
    <row r="47" spans="1:5" ht="63">
      <c r="A47" s="14" t="s">
        <v>47</v>
      </c>
      <c r="B47" s="51"/>
      <c r="C47" s="52"/>
      <c r="D47" s="42"/>
      <c r="E47" s="50"/>
    </row>
    <row r="48" spans="1:5" ht="15.75">
      <c r="A48" s="15" t="s">
        <v>48</v>
      </c>
      <c r="B48" s="51">
        <v>72</v>
      </c>
      <c r="C48" s="52">
        <v>72</v>
      </c>
      <c r="D48" s="42">
        <v>111003.5</v>
      </c>
      <c r="E48" s="50">
        <v>108631.6</v>
      </c>
    </row>
    <row r="49" spans="1:5" ht="63">
      <c r="A49" s="14" t="s">
        <v>49</v>
      </c>
      <c r="B49" s="51"/>
      <c r="C49" s="52"/>
      <c r="D49" s="42"/>
      <c r="E49" s="50"/>
    </row>
    <row r="50" spans="1:5" ht="47.25">
      <c r="A50" s="16" t="s">
        <v>50</v>
      </c>
      <c r="B50" s="51">
        <v>216250</v>
      </c>
      <c r="C50" s="52">
        <v>253683</v>
      </c>
      <c r="D50" s="122">
        <v>51644.8</v>
      </c>
      <c r="E50" s="124">
        <v>49105</v>
      </c>
    </row>
    <row r="51" spans="1:5" ht="47.25">
      <c r="A51" s="17" t="s">
        <v>51</v>
      </c>
      <c r="B51" s="51">
        <v>143838</v>
      </c>
      <c r="C51" s="52">
        <v>194582</v>
      </c>
      <c r="D51" s="123"/>
      <c r="E51" s="125"/>
    </row>
    <row r="52" spans="1:5" ht="31.5">
      <c r="A52" s="14" t="s">
        <v>52</v>
      </c>
      <c r="B52" s="51"/>
      <c r="C52" s="52"/>
      <c r="D52" s="42"/>
      <c r="E52" s="53"/>
    </row>
    <row r="53" spans="1:5" ht="31.5">
      <c r="A53" s="18" t="s">
        <v>53</v>
      </c>
      <c r="B53" s="51">
        <v>3463</v>
      </c>
      <c r="C53" s="52">
        <v>5561</v>
      </c>
      <c r="D53" s="42">
        <v>2496.9</v>
      </c>
      <c r="E53" s="42">
        <v>2335.7</v>
      </c>
    </row>
    <row r="54" spans="1:5" ht="47.25">
      <c r="A54" s="18" t="s">
        <v>54</v>
      </c>
      <c r="B54" s="51">
        <v>206</v>
      </c>
      <c r="C54" s="52">
        <v>73</v>
      </c>
      <c r="D54" s="42">
        <v>7679.1</v>
      </c>
      <c r="E54" s="42">
        <v>6838.1</v>
      </c>
    </row>
    <row r="55" spans="1:5" ht="31.5">
      <c r="A55" s="18" t="s">
        <v>55</v>
      </c>
      <c r="B55" s="51">
        <v>2520</v>
      </c>
      <c r="C55" s="52">
        <v>2495</v>
      </c>
      <c r="D55" s="42">
        <v>3833.1</v>
      </c>
      <c r="E55" s="42">
        <v>3725.2</v>
      </c>
    </row>
    <row r="56" spans="1:5" ht="94.5">
      <c r="A56" s="12" t="s">
        <v>56</v>
      </c>
      <c r="B56" s="54">
        <f>B57</f>
        <v>353112</v>
      </c>
      <c r="C56" s="54">
        <f>C57</f>
        <v>361257</v>
      </c>
      <c r="D56" s="54">
        <f>D57</f>
        <v>1019375.8000000002</v>
      </c>
      <c r="E56" s="55">
        <f>E57</f>
        <v>971138.5</v>
      </c>
    </row>
    <row r="57" spans="1:5" ht="15.75">
      <c r="A57" s="13" t="s">
        <v>57</v>
      </c>
      <c r="B57" s="47">
        <f>+B59+B60+B61+B64+B65+B66+B68+B69+B71+B73+B76+B78+B80+B81+B83+B85+B87+B89+B90+B92+B93+B95+B96+B97+B98+B99+B101+B102+B103+B105+B106+B107+B109+B110+B111+B113+B114+B115+B117+B118+B119</f>
        <v>353112</v>
      </c>
      <c r="C57" s="47">
        <f>+C59+C60+C61+C64+C65+C66+C68+C69+C71+C73+C76+C78+C80+C81+C83+C85+C87+C89+C90+C92+C93+C95+C96+C97+C98+C99+C101+C102+C103+C105+C106+C107+C109+C110+C111+C113+C114+C115+C117+C118+C119</f>
        <v>361257</v>
      </c>
      <c r="D57" s="47">
        <f>SUM(D59:D119)</f>
        <v>1019375.8000000002</v>
      </c>
      <c r="E57" s="48">
        <f>SUM(E59:E119)</f>
        <v>971138.5</v>
      </c>
    </row>
    <row r="58" spans="1:5" ht="31.5">
      <c r="A58" s="14" t="s">
        <v>58</v>
      </c>
      <c r="B58" s="51"/>
      <c r="C58" s="52"/>
      <c r="D58" s="42"/>
      <c r="E58" s="53"/>
    </row>
    <row r="59" spans="1:5" ht="47.25">
      <c r="A59" s="18" t="s">
        <v>54</v>
      </c>
      <c r="B59" s="51">
        <v>333</v>
      </c>
      <c r="C59" s="52">
        <v>332</v>
      </c>
      <c r="D59" s="42">
        <v>36995.3</v>
      </c>
      <c r="E59" s="50">
        <v>36232.4</v>
      </c>
    </row>
    <row r="60" spans="1:5" ht="47.25">
      <c r="A60" s="18" t="s">
        <v>59</v>
      </c>
      <c r="B60" s="51">
        <v>1480</v>
      </c>
      <c r="C60" s="52">
        <v>1246</v>
      </c>
      <c r="D60" s="42">
        <v>1944.2</v>
      </c>
      <c r="E60" s="50">
        <v>1944.2</v>
      </c>
    </row>
    <row r="61" spans="1:5" ht="31.5">
      <c r="A61" s="18" t="s">
        <v>60</v>
      </c>
      <c r="B61" s="51">
        <v>10241</v>
      </c>
      <c r="C61" s="52">
        <v>11333</v>
      </c>
      <c r="D61" s="42">
        <v>39982</v>
      </c>
      <c r="E61" s="50">
        <v>37955.9</v>
      </c>
    </row>
    <row r="62" spans="1:5" ht="15.75">
      <c r="A62" s="18" t="s">
        <v>61</v>
      </c>
      <c r="B62" s="51" t="s">
        <v>29</v>
      </c>
      <c r="C62" s="52" t="s">
        <v>29</v>
      </c>
      <c r="D62" s="42">
        <v>2760.5</v>
      </c>
      <c r="E62" s="50">
        <v>2633.9</v>
      </c>
    </row>
    <row r="63" spans="1:5" ht="31.5">
      <c r="A63" s="14" t="s">
        <v>62</v>
      </c>
      <c r="B63" s="51"/>
      <c r="C63" s="52"/>
      <c r="D63" s="42"/>
      <c r="E63" s="53"/>
    </row>
    <row r="64" spans="1:5" ht="47.25">
      <c r="A64" s="18" t="s">
        <v>54</v>
      </c>
      <c r="B64" s="51">
        <v>1963</v>
      </c>
      <c r="C64" s="52">
        <v>1969</v>
      </c>
      <c r="D64" s="42">
        <v>114719.6</v>
      </c>
      <c r="E64" s="53">
        <v>113696</v>
      </c>
    </row>
    <row r="65" spans="1:5" ht="47.25">
      <c r="A65" s="18" t="s">
        <v>59</v>
      </c>
      <c r="B65" s="51">
        <v>6160</v>
      </c>
      <c r="C65" s="52">
        <v>6157</v>
      </c>
      <c r="D65" s="42">
        <v>7105.8</v>
      </c>
      <c r="E65" s="53">
        <v>6632</v>
      </c>
    </row>
    <row r="66" spans="1:5" ht="47.25">
      <c r="A66" s="18" t="s">
        <v>63</v>
      </c>
      <c r="B66" s="51">
        <v>6368</v>
      </c>
      <c r="C66" s="52">
        <v>6370</v>
      </c>
      <c r="D66" s="42">
        <v>14194.4</v>
      </c>
      <c r="E66" s="53">
        <v>12439</v>
      </c>
    </row>
    <row r="67" spans="1:5" ht="31.5">
      <c r="A67" s="14" t="s">
        <v>64</v>
      </c>
      <c r="B67" s="51"/>
      <c r="C67" s="52"/>
      <c r="D67" s="42"/>
      <c r="E67" s="53"/>
    </row>
    <row r="68" spans="1:5" ht="47.25">
      <c r="A68" s="18" t="s">
        <v>65</v>
      </c>
      <c r="B68" s="51">
        <v>4496</v>
      </c>
      <c r="C68" s="52">
        <v>4620</v>
      </c>
      <c r="D68" s="42">
        <v>27648.8</v>
      </c>
      <c r="E68" s="53">
        <v>27188.1</v>
      </c>
    </row>
    <row r="69" spans="1:5" ht="31.5">
      <c r="A69" s="18" t="s">
        <v>66</v>
      </c>
      <c r="B69" s="51">
        <v>247505</v>
      </c>
      <c r="C69" s="52">
        <v>254571</v>
      </c>
      <c r="D69" s="42">
        <v>34763.1</v>
      </c>
      <c r="E69" s="53">
        <v>33999.7</v>
      </c>
    </row>
    <row r="70" spans="1:5" ht="31.5">
      <c r="A70" s="14" t="s">
        <v>67</v>
      </c>
      <c r="B70" s="51"/>
      <c r="C70" s="52"/>
      <c r="D70" s="42"/>
      <c r="E70" s="53"/>
    </row>
    <row r="71" spans="1:5" ht="47.25">
      <c r="A71" s="18" t="s">
        <v>68</v>
      </c>
      <c r="B71" s="51">
        <v>2500</v>
      </c>
      <c r="C71" s="52">
        <v>2606</v>
      </c>
      <c r="D71" s="42">
        <v>62541</v>
      </c>
      <c r="E71" s="53">
        <v>58819</v>
      </c>
    </row>
    <row r="72" spans="1:5" ht="31.5">
      <c r="A72" s="14" t="s">
        <v>69</v>
      </c>
      <c r="B72" s="51"/>
      <c r="C72" s="52"/>
      <c r="D72" s="42"/>
      <c r="E72" s="53"/>
    </row>
    <row r="73" spans="1:5" ht="78.75">
      <c r="A73" s="18" t="s">
        <v>70</v>
      </c>
      <c r="B73" s="51">
        <v>4098</v>
      </c>
      <c r="C73" s="52">
        <v>4302</v>
      </c>
      <c r="D73" s="42">
        <v>26407.4</v>
      </c>
      <c r="E73" s="53">
        <v>25655.7</v>
      </c>
    </row>
    <row r="74" spans="1:5" ht="47.25">
      <c r="A74" s="18" t="s">
        <v>71</v>
      </c>
      <c r="B74" s="51" t="s">
        <v>29</v>
      </c>
      <c r="C74" s="52" t="s">
        <v>29</v>
      </c>
      <c r="D74" s="42">
        <v>5648.8</v>
      </c>
      <c r="E74" s="53">
        <v>5800.7</v>
      </c>
    </row>
    <row r="75" spans="1:5" ht="63">
      <c r="A75" s="14" t="s">
        <v>72</v>
      </c>
      <c r="B75" s="51"/>
      <c r="C75" s="52"/>
      <c r="D75" s="42"/>
      <c r="E75" s="53"/>
    </row>
    <row r="76" spans="1:5" ht="47.25">
      <c r="A76" s="18" t="s">
        <v>73</v>
      </c>
      <c r="B76" s="51">
        <v>1000</v>
      </c>
      <c r="C76" s="52">
        <v>1158</v>
      </c>
      <c r="D76" s="42">
        <v>74398.9</v>
      </c>
      <c r="E76" s="50">
        <v>74288.7</v>
      </c>
    </row>
    <row r="77" spans="1:5" ht="15.75">
      <c r="A77" s="14" t="s">
        <v>74</v>
      </c>
      <c r="B77" s="51"/>
      <c r="C77" s="52"/>
      <c r="D77" s="42"/>
      <c r="E77" s="53"/>
    </row>
    <row r="78" spans="1:5" ht="47.25">
      <c r="A78" s="18" t="s">
        <v>63</v>
      </c>
      <c r="B78" s="51">
        <v>4917</v>
      </c>
      <c r="C78" s="52">
        <v>4992</v>
      </c>
      <c r="D78" s="42">
        <v>39750.2</v>
      </c>
      <c r="E78" s="53">
        <v>39219.4</v>
      </c>
    </row>
    <row r="79" spans="1:5" ht="15.75">
      <c r="A79" s="14" t="s">
        <v>75</v>
      </c>
      <c r="B79" s="51"/>
      <c r="C79" s="52"/>
      <c r="D79" s="42"/>
      <c r="E79" s="53"/>
    </row>
    <row r="80" spans="1:5" ht="47.25">
      <c r="A80" s="18" t="s">
        <v>54</v>
      </c>
      <c r="B80" s="51">
        <v>1212</v>
      </c>
      <c r="C80" s="52">
        <v>1248</v>
      </c>
      <c r="D80" s="42">
        <v>120969.7</v>
      </c>
      <c r="E80" s="50">
        <v>114114.9</v>
      </c>
    </row>
    <row r="81" spans="1:5" ht="47.25">
      <c r="A81" s="18" t="s">
        <v>76</v>
      </c>
      <c r="B81" s="51">
        <v>282</v>
      </c>
      <c r="C81" s="52">
        <v>355</v>
      </c>
      <c r="D81" s="42">
        <v>1326.9</v>
      </c>
      <c r="E81" s="50">
        <v>1326.9</v>
      </c>
    </row>
    <row r="82" spans="1:5" ht="31.5">
      <c r="A82" s="14" t="s">
        <v>77</v>
      </c>
      <c r="B82" s="51"/>
      <c r="C82" s="52"/>
      <c r="D82" s="42"/>
      <c r="E82" s="53"/>
    </row>
    <row r="83" spans="1:5" ht="31.5">
      <c r="A83" s="18" t="s">
        <v>55</v>
      </c>
      <c r="B83" s="56">
        <v>1873</v>
      </c>
      <c r="C83" s="57">
        <v>1548</v>
      </c>
      <c r="D83" s="42">
        <v>5707.9</v>
      </c>
      <c r="E83" s="53">
        <v>5581.1</v>
      </c>
    </row>
    <row r="84" spans="1:5" ht="31.5">
      <c r="A84" s="14" t="s">
        <v>78</v>
      </c>
      <c r="B84" s="51"/>
      <c r="C84" s="52"/>
      <c r="D84" s="42"/>
      <c r="E84" s="53"/>
    </row>
    <row r="85" spans="1:5" ht="15.75">
      <c r="A85" s="18" t="s">
        <v>79</v>
      </c>
      <c r="B85" s="51">
        <v>3936</v>
      </c>
      <c r="C85" s="52">
        <v>6719</v>
      </c>
      <c r="D85" s="42">
        <v>18197.6</v>
      </c>
      <c r="E85" s="53">
        <v>18856.7</v>
      </c>
    </row>
    <row r="86" spans="1:5" ht="31.5">
      <c r="A86" s="14" t="s">
        <v>80</v>
      </c>
      <c r="B86" s="51"/>
      <c r="C86" s="52"/>
      <c r="D86" s="42"/>
      <c r="E86" s="53"/>
    </row>
    <row r="87" spans="1:5" ht="31.5">
      <c r="A87" s="18" t="s">
        <v>55</v>
      </c>
      <c r="B87" s="51">
        <v>4721</v>
      </c>
      <c r="C87" s="52">
        <v>4232</v>
      </c>
      <c r="D87" s="42">
        <v>11660.5</v>
      </c>
      <c r="E87" s="53">
        <v>10929.1</v>
      </c>
    </row>
    <row r="88" spans="1:5" ht="15.75">
      <c r="A88" s="14" t="s">
        <v>81</v>
      </c>
      <c r="B88" s="51"/>
      <c r="C88" s="52"/>
      <c r="D88" s="42"/>
      <c r="E88" s="53"/>
    </row>
    <row r="89" spans="1:5" ht="31.5">
      <c r="A89" s="18" t="s">
        <v>60</v>
      </c>
      <c r="B89" s="51">
        <v>1372</v>
      </c>
      <c r="C89" s="52">
        <v>1155</v>
      </c>
      <c r="D89" s="42">
        <v>4851.7</v>
      </c>
      <c r="E89" s="53">
        <v>2692.6</v>
      </c>
    </row>
    <row r="90" spans="1:5" ht="31.5">
      <c r="A90" s="18" t="s">
        <v>55</v>
      </c>
      <c r="B90" s="51">
        <v>3150</v>
      </c>
      <c r="C90" s="52">
        <v>3458</v>
      </c>
      <c r="D90" s="42">
        <v>12969.7</v>
      </c>
      <c r="E90" s="53">
        <v>11679.8</v>
      </c>
    </row>
    <row r="91" spans="1:5" ht="31.5">
      <c r="A91" s="14" t="s">
        <v>82</v>
      </c>
      <c r="B91" s="51"/>
      <c r="C91" s="52"/>
      <c r="D91" s="42"/>
      <c r="E91" s="53"/>
    </row>
    <row r="92" spans="1:5" ht="31.5">
      <c r="A92" s="18" t="s">
        <v>60</v>
      </c>
      <c r="B92" s="51">
        <v>2029</v>
      </c>
      <c r="C92" s="52">
        <v>0</v>
      </c>
      <c r="D92" s="42">
        <v>2970.4</v>
      </c>
      <c r="E92" s="50">
        <v>1915.7</v>
      </c>
    </row>
    <row r="93" spans="1:5" ht="31.5">
      <c r="A93" s="18" t="s">
        <v>55</v>
      </c>
      <c r="B93" s="51">
        <v>315</v>
      </c>
      <c r="C93" s="52">
        <v>158</v>
      </c>
      <c r="D93" s="42">
        <v>1618.7</v>
      </c>
      <c r="E93" s="50">
        <v>784</v>
      </c>
    </row>
    <row r="94" spans="1:5" ht="31.5">
      <c r="A94" s="14" t="s">
        <v>83</v>
      </c>
      <c r="B94" s="51"/>
      <c r="C94" s="52"/>
      <c r="D94" s="42"/>
      <c r="E94" s="53"/>
    </row>
    <row r="95" spans="1:5" ht="31.5">
      <c r="A95" s="18" t="s">
        <v>60</v>
      </c>
      <c r="B95" s="51">
        <v>10436</v>
      </c>
      <c r="C95" s="52">
        <v>9461</v>
      </c>
      <c r="D95" s="42">
        <v>21784.7</v>
      </c>
      <c r="E95" s="50">
        <v>20228.1</v>
      </c>
    </row>
    <row r="96" spans="1:5" ht="47.25">
      <c r="A96" s="18" t="s">
        <v>54</v>
      </c>
      <c r="B96" s="51">
        <v>919</v>
      </c>
      <c r="C96" s="52">
        <v>866</v>
      </c>
      <c r="D96" s="42">
        <v>64993.8</v>
      </c>
      <c r="E96" s="50">
        <v>60992.8</v>
      </c>
    </row>
    <row r="97" spans="1:5" ht="31.5">
      <c r="A97" s="18" t="s">
        <v>55</v>
      </c>
      <c r="B97" s="51">
        <v>315</v>
      </c>
      <c r="C97" s="52">
        <v>308</v>
      </c>
      <c r="D97" s="42">
        <v>3086.4</v>
      </c>
      <c r="E97" s="50">
        <v>1197.3</v>
      </c>
    </row>
    <row r="98" spans="1:5" ht="47.25">
      <c r="A98" s="18" t="s">
        <v>59</v>
      </c>
      <c r="B98" s="51">
        <v>1887</v>
      </c>
      <c r="C98" s="52">
        <v>1780</v>
      </c>
      <c r="D98" s="42">
        <v>4196.1</v>
      </c>
      <c r="E98" s="50">
        <v>3894.6</v>
      </c>
    </row>
    <row r="99" spans="1:5" ht="15.75">
      <c r="A99" s="18" t="s">
        <v>79</v>
      </c>
      <c r="B99" s="51">
        <v>1255</v>
      </c>
      <c r="C99" s="52">
        <v>1673</v>
      </c>
      <c r="D99" s="42">
        <v>10433.9</v>
      </c>
      <c r="E99" s="50">
        <v>9408.1</v>
      </c>
    </row>
    <row r="100" spans="1:5" ht="31.5">
      <c r="A100" s="14" t="s">
        <v>84</v>
      </c>
      <c r="B100" s="51"/>
      <c r="C100" s="52"/>
      <c r="D100" s="42"/>
      <c r="E100" s="53"/>
    </row>
    <row r="101" spans="1:5" ht="31.5">
      <c r="A101" s="18" t="s">
        <v>60</v>
      </c>
      <c r="B101" s="51">
        <v>1208</v>
      </c>
      <c r="C101" s="52">
        <v>1231</v>
      </c>
      <c r="D101" s="42">
        <v>5770.3</v>
      </c>
      <c r="E101" s="53">
        <v>5601.4</v>
      </c>
    </row>
    <row r="102" spans="1:5" ht="47.25">
      <c r="A102" s="18" t="s">
        <v>54</v>
      </c>
      <c r="B102" s="51">
        <v>24</v>
      </c>
      <c r="C102" s="52">
        <v>52</v>
      </c>
      <c r="D102" s="42">
        <v>2653.9</v>
      </c>
      <c r="E102" s="53">
        <v>3848</v>
      </c>
    </row>
    <row r="103" spans="1:5" ht="31.5">
      <c r="A103" s="18" t="s">
        <v>55</v>
      </c>
      <c r="B103" s="51">
        <v>630</v>
      </c>
      <c r="C103" s="52">
        <v>374</v>
      </c>
      <c r="D103" s="42">
        <v>2969.3</v>
      </c>
      <c r="E103" s="53">
        <v>1702</v>
      </c>
    </row>
    <row r="104" spans="1:5" ht="31.5">
      <c r="A104" s="14" t="s">
        <v>85</v>
      </c>
      <c r="B104" s="51"/>
      <c r="C104" s="52"/>
      <c r="D104" s="42"/>
      <c r="E104" s="53"/>
    </row>
    <row r="105" spans="1:5" ht="31.5">
      <c r="A105" s="18" t="s">
        <v>60</v>
      </c>
      <c r="B105" s="51">
        <v>2571</v>
      </c>
      <c r="C105" s="52">
        <v>2626</v>
      </c>
      <c r="D105" s="42">
        <v>6705.3</v>
      </c>
      <c r="E105" s="50">
        <v>5257.8</v>
      </c>
    </row>
    <row r="106" spans="1:5" ht="47.25">
      <c r="A106" s="18" t="s">
        <v>54</v>
      </c>
      <c r="B106" s="51">
        <v>174</v>
      </c>
      <c r="C106" s="52">
        <v>277</v>
      </c>
      <c r="D106" s="42">
        <v>10936.3</v>
      </c>
      <c r="E106" s="50">
        <v>11241.6</v>
      </c>
    </row>
    <row r="107" spans="1:5" ht="31.5">
      <c r="A107" s="18" t="s">
        <v>55</v>
      </c>
      <c r="B107" s="51">
        <v>945</v>
      </c>
      <c r="C107" s="52">
        <v>1191</v>
      </c>
      <c r="D107" s="42">
        <v>4217.3</v>
      </c>
      <c r="E107" s="50">
        <v>2150.9</v>
      </c>
    </row>
    <row r="108" spans="1:5" ht="31.5">
      <c r="A108" s="14" t="s">
        <v>86</v>
      </c>
      <c r="B108" s="51"/>
      <c r="C108" s="52"/>
      <c r="D108" s="42"/>
      <c r="E108" s="53"/>
    </row>
    <row r="109" spans="1:5" ht="31.5">
      <c r="A109" s="18" t="s">
        <v>60</v>
      </c>
      <c r="B109" s="51">
        <v>1994</v>
      </c>
      <c r="C109" s="52">
        <v>1033</v>
      </c>
      <c r="D109" s="42">
        <v>7460.7</v>
      </c>
      <c r="E109" s="50">
        <v>5593.6</v>
      </c>
    </row>
    <row r="110" spans="1:5" ht="47.25">
      <c r="A110" s="18" t="s">
        <v>54</v>
      </c>
      <c r="B110" s="51">
        <v>91</v>
      </c>
      <c r="C110" s="52">
        <v>56</v>
      </c>
      <c r="D110" s="42">
        <v>1778.4</v>
      </c>
      <c r="E110" s="50">
        <v>1560.1</v>
      </c>
    </row>
    <row r="111" spans="1:5" ht="31.5">
      <c r="A111" s="18" t="s">
        <v>55</v>
      </c>
      <c r="B111" s="51">
        <v>1575</v>
      </c>
      <c r="C111" s="52">
        <v>1162</v>
      </c>
      <c r="D111" s="42">
        <v>2203.8</v>
      </c>
      <c r="E111" s="50">
        <v>1810.8</v>
      </c>
    </row>
    <row r="112" spans="1:5" ht="31.5">
      <c r="A112" s="14" t="s">
        <v>87</v>
      </c>
      <c r="B112" s="51"/>
      <c r="C112" s="52"/>
      <c r="D112" s="42"/>
      <c r="E112" s="53"/>
    </row>
    <row r="113" spans="1:5" ht="31.5">
      <c r="A113" s="18" t="s">
        <v>60</v>
      </c>
      <c r="B113" s="51">
        <v>9378</v>
      </c>
      <c r="C113" s="52">
        <v>10439</v>
      </c>
      <c r="D113" s="42">
        <v>26521</v>
      </c>
      <c r="E113" s="42">
        <v>25696.1</v>
      </c>
    </row>
    <row r="114" spans="1:5" ht="47.25">
      <c r="A114" s="18" t="s">
        <v>54</v>
      </c>
      <c r="B114" s="51">
        <v>310</v>
      </c>
      <c r="C114" s="52">
        <v>315</v>
      </c>
      <c r="D114" s="42">
        <v>137276.6</v>
      </c>
      <c r="E114" s="42">
        <v>131043.7</v>
      </c>
    </row>
    <row r="115" spans="1:5" ht="47.25">
      <c r="A115" s="18" t="s">
        <v>59</v>
      </c>
      <c r="B115" s="51">
        <v>2989</v>
      </c>
      <c r="C115" s="52">
        <v>3240</v>
      </c>
      <c r="D115" s="42">
        <v>5348.7</v>
      </c>
      <c r="E115" s="42">
        <v>4817.7</v>
      </c>
    </row>
    <row r="116" spans="1:5" ht="31.5">
      <c r="A116" s="14" t="s">
        <v>88</v>
      </c>
      <c r="B116" s="51"/>
      <c r="C116" s="52"/>
      <c r="D116" s="42"/>
      <c r="E116" s="53"/>
    </row>
    <row r="117" spans="1:5" ht="31.5">
      <c r="A117" s="18" t="s">
        <v>60</v>
      </c>
      <c r="B117" s="51">
        <v>3325</v>
      </c>
      <c r="C117" s="52">
        <v>3837</v>
      </c>
      <c r="D117" s="42">
        <v>6676</v>
      </c>
      <c r="E117" s="50">
        <v>6703.1</v>
      </c>
    </row>
    <row r="118" spans="1:5" ht="47.25">
      <c r="A118" s="18" t="s">
        <v>54</v>
      </c>
      <c r="B118" s="51">
        <v>317</v>
      </c>
      <c r="C118" s="52">
        <v>316</v>
      </c>
      <c r="D118" s="42">
        <v>17902.4</v>
      </c>
      <c r="E118" s="50">
        <v>16671.8</v>
      </c>
    </row>
    <row r="119" spans="1:5" ht="32.25" thickBot="1">
      <c r="A119" s="19" t="s">
        <v>55</v>
      </c>
      <c r="B119" s="58">
        <v>2818</v>
      </c>
      <c r="C119" s="58">
        <v>2491</v>
      </c>
      <c r="D119" s="59">
        <v>7327.8</v>
      </c>
      <c r="E119" s="60">
        <v>7333.5</v>
      </c>
    </row>
    <row r="120" spans="1:5" ht="19.5" thickBot="1">
      <c r="A120" s="115" t="s">
        <v>90</v>
      </c>
      <c r="B120" s="116"/>
      <c r="C120" s="116"/>
      <c r="D120" s="116"/>
      <c r="E120" s="117"/>
    </row>
    <row r="121" spans="1:5" ht="16.5" thickBot="1">
      <c r="A121" s="126" t="s">
        <v>104</v>
      </c>
      <c r="B121" s="127"/>
      <c r="C121" s="127"/>
      <c r="D121" s="127"/>
      <c r="E121" s="128"/>
    </row>
    <row r="122" spans="1:5" ht="60">
      <c r="A122" s="23" t="s">
        <v>91</v>
      </c>
      <c r="B122" s="24">
        <f>B124</f>
        <v>368.5104</v>
      </c>
      <c r="C122" s="24">
        <f>C124</f>
        <v>368.5104</v>
      </c>
      <c r="D122" s="24">
        <f>D124</f>
        <v>211834</v>
      </c>
      <c r="E122" s="24">
        <f>E124</f>
        <v>210315.90000000002</v>
      </c>
    </row>
    <row r="123" spans="1:5" ht="15">
      <c r="A123" s="22" t="s">
        <v>92</v>
      </c>
      <c r="B123" s="20">
        <f aca="true" t="shared" si="1" ref="B123:C125">B124</f>
        <v>368.5104</v>
      </c>
      <c r="C123" s="20">
        <f t="shared" si="1"/>
        <v>368.5104</v>
      </c>
      <c r="D123" s="20"/>
      <c r="E123" s="20"/>
    </row>
    <row r="124" spans="1:5" ht="60">
      <c r="A124" s="22" t="s">
        <v>93</v>
      </c>
      <c r="B124" s="20">
        <f t="shared" si="1"/>
        <v>368.5104</v>
      </c>
      <c r="C124" s="20">
        <f t="shared" si="1"/>
        <v>368.5104</v>
      </c>
      <c r="D124" s="20">
        <f>D125</f>
        <v>211834</v>
      </c>
      <c r="E124" s="20">
        <f>E125</f>
        <v>210315.90000000002</v>
      </c>
    </row>
    <row r="125" spans="1:5" ht="60">
      <c r="A125" s="22" t="s">
        <v>94</v>
      </c>
      <c r="B125" s="20">
        <f t="shared" si="1"/>
        <v>368.5104</v>
      </c>
      <c r="C125" s="20">
        <f t="shared" si="1"/>
        <v>368.5104</v>
      </c>
      <c r="D125" s="20">
        <f>D126+D127+D128</f>
        <v>211834</v>
      </c>
      <c r="E125" s="20">
        <f>E126+E127+E128</f>
        <v>210315.90000000002</v>
      </c>
    </row>
    <row r="126" spans="1:5" ht="105">
      <c r="A126" s="22" t="s">
        <v>95</v>
      </c>
      <c r="B126" s="20">
        <v>368.5104</v>
      </c>
      <c r="C126" s="20">
        <v>368.5104</v>
      </c>
      <c r="D126" s="20">
        <v>187336.3</v>
      </c>
      <c r="E126" s="20">
        <v>187256.1</v>
      </c>
    </row>
    <row r="127" spans="1:5" ht="30">
      <c r="A127" s="22" t="s">
        <v>96</v>
      </c>
      <c r="B127" s="20"/>
      <c r="C127" s="20"/>
      <c r="D127" s="20">
        <v>17877.7</v>
      </c>
      <c r="E127" s="20">
        <v>17877.6</v>
      </c>
    </row>
    <row r="128" spans="1:5" ht="75">
      <c r="A128" s="22" t="s">
        <v>97</v>
      </c>
      <c r="B128" s="20"/>
      <c r="C128" s="20"/>
      <c r="D128" s="20">
        <v>6620</v>
      </c>
      <c r="E128" s="20">
        <v>5182.2</v>
      </c>
    </row>
    <row r="129" spans="1:5" ht="30">
      <c r="A129" s="22" t="s">
        <v>98</v>
      </c>
      <c r="B129" s="20">
        <f>B130</f>
        <v>67</v>
      </c>
      <c r="C129" s="20">
        <f aca="true" t="shared" si="2" ref="C129:E131">C130</f>
        <v>67</v>
      </c>
      <c r="D129" s="20">
        <f>D131</f>
        <v>98093.2</v>
      </c>
      <c r="E129" s="20">
        <f>E131</f>
        <v>87149.2</v>
      </c>
    </row>
    <row r="130" spans="1:5" ht="30">
      <c r="A130" s="22" t="s">
        <v>99</v>
      </c>
      <c r="B130" s="20">
        <f>B131</f>
        <v>67</v>
      </c>
      <c r="C130" s="20">
        <f t="shared" si="2"/>
        <v>67</v>
      </c>
      <c r="D130" s="20"/>
      <c r="E130" s="20"/>
    </row>
    <row r="131" spans="1:5" ht="90">
      <c r="A131" s="22" t="s">
        <v>100</v>
      </c>
      <c r="B131" s="20">
        <f>B132</f>
        <v>67</v>
      </c>
      <c r="C131" s="20">
        <f t="shared" si="2"/>
        <v>67</v>
      </c>
      <c r="D131" s="20">
        <f t="shared" si="2"/>
        <v>98093.2</v>
      </c>
      <c r="E131" s="20">
        <f t="shared" si="2"/>
        <v>87149.2</v>
      </c>
    </row>
    <row r="132" spans="1:5" ht="60">
      <c r="A132" s="22" t="s">
        <v>101</v>
      </c>
      <c r="B132" s="20">
        <v>67</v>
      </c>
      <c r="C132" s="20">
        <v>67</v>
      </c>
      <c r="D132" s="21">
        <v>98093.2</v>
      </c>
      <c r="E132" s="21">
        <v>87149.2</v>
      </c>
    </row>
    <row r="133" spans="1:5" ht="45">
      <c r="A133" s="22" t="s">
        <v>102</v>
      </c>
      <c r="B133" s="20">
        <v>67</v>
      </c>
      <c r="C133" s="20">
        <v>67</v>
      </c>
      <c r="D133" s="21">
        <v>98093.2</v>
      </c>
      <c r="E133" s="21">
        <v>87149.2</v>
      </c>
    </row>
    <row r="134" spans="1:5" ht="105">
      <c r="A134" s="22" t="s">
        <v>103</v>
      </c>
      <c r="B134" s="20"/>
      <c r="C134" s="20"/>
      <c r="D134" s="21">
        <v>2830.2</v>
      </c>
      <c r="E134" s="21">
        <v>2680.1</v>
      </c>
    </row>
    <row r="135" spans="1:5" ht="18.75">
      <c r="A135" s="105" t="s">
        <v>105</v>
      </c>
      <c r="B135" s="106"/>
      <c r="C135" s="106"/>
      <c r="D135" s="106"/>
      <c r="E135" s="107"/>
    </row>
    <row r="136" spans="1:5" ht="32.25" customHeight="1" thickBot="1">
      <c r="A136" s="129" t="s">
        <v>106</v>
      </c>
      <c r="B136" s="130"/>
      <c r="C136" s="130"/>
      <c r="D136" s="130"/>
      <c r="E136" s="131"/>
    </row>
    <row r="137" spans="1:5" ht="84.75" customHeight="1" thickBot="1">
      <c r="A137" s="25" t="s">
        <v>119</v>
      </c>
      <c r="B137" s="35"/>
      <c r="C137" s="35"/>
      <c r="D137" s="35"/>
      <c r="E137" s="35"/>
    </row>
    <row r="138" spans="1:5" ht="16.5" thickBot="1">
      <c r="A138" s="25" t="s">
        <v>107</v>
      </c>
      <c r="B138" s="36">
        <v>22408.1</v>
      </c>
      <c r="C138" s="36">
        <v>22408.1</v>
      </c>
      <c r="D138" s="35" t="s">
        <v>108</v>
      </c>
      <c r="E138" s="35" t="s">
        <v>109</v>
      </c>
    </row>
    <row r="139" spans="1:5" ht="60" customHeight="1" thickBot="1">
      <c r="A139" s="132" t="s">
        <v>120</v>
      </c>
      <c r="B139" s="133"/>
      <c r="C139" s="133"/>
      <c r="D139" s="133"/>
      <c r="E139" s="133"/>
    </row>
    <row r="140" spans="1:5" ht="15.75" thickBot="1">
      <c r="A140" s="132"/>
      <c r="B140" s="133"/>
      <c r="C140" s="133"/>
      <c r="D140" s="133"/>
      <c r="E140" s="133"/>
    </row>
    <row r="141" spans="1:5" ht="16.5" thickBot="1">
      <c r="A141" s="25" t="s">
        <v>110</v>
      </c>
      <c r="B141" s="35" t="s">
        <v>111</v>
      </c>
      <c r="C141" s="35" t="s">
        <v>111</v>
      </c>
      <c r="D141" s="35" t="s">
        <v>112</v>
      </c>
      <c r="E141" s="35" t="s">
        <v>113</v>
      </c>
    </row>
    <row r="142" spans="1:5" ht="63.75" thickBot="1">
      <c r="A142" s="26" t="s">
        <v>114</v>
      </c>
      <c r="B142" s="35"/>
      <c r="C142" s="35"/>
      <c r="D142" s="35"/>
      <c r="E142" s="35"/>
    </row>
    <row r="143" spans="1:5" ht="63.75" thickBot="1">
      <c r="A143" s="25" t="s">
        <v>115</v>
      </c>
      <c r="B143" s="35"/>
      <c r="C143" s="35"/>
      <c r="D143" s="35"/>
      <c r="E143" s="35"/>
    </row>
    <row r="144" spans="1:5" ht="48" thickBot="1">
      <c r="A144" s="25" t="s">
        <v>116</v>
      </c>
      <c r="B144" s="35"/>
      <c r="C144" s="35"/>
      <c r="D144" s="35" t="s">
        <v>117</v>
      </c>
      <c r="E144" s="35" t="s">
        <v>118</v>
      </c>
    </row>
    <row r="145" spans="1:5" ht="19.5" thickBot="1">
      <c r="A145" s="27"/>
      <c r="B145" s="78"/>
      <c r="C145" s="78"/>
      <c r="D145" s="78"/>
      <c r="E145" s="78"/>
    </row>
    <row r="146" spans="1:5" ht="19.5" thickBot="1">
      <c r="A146" s="138" t="s">
        <v>121</v>
      </c>
      <c r="B146" s="139"/>
      <c r="C146" s="139"/>
      <c r="D146" s="139"/>
      <c r="E146" s="140"/>
    </row>
    <row r="147" spans="1:5" ht="23.25" customHeight="1" thickBot="1">
      <c r="A147" s="102" t="s">
        <v>137</v>
      </c>
      <c r="B147" s="103"/>
      <c r="C147" s="103"/>
      <c r="D147" s="103"/>
      <c r="E147" s="104"/>
    </row>
    <row r="148" spans="1:5" ht="25.5">
      <c r="A148" s="32" t="s">
        <v>122</v>
      </c>
      <c r="B148" s="61"/>
      <c r="C148" s="61"/>
      <c r="D148" s="62">
        <f>D149+D151+D153</f>
        <v>57160.6</v>
      </c>
      <c r="E148" s="62">
        <f>E149+E151+E153</f>
        <v>57112.600000000006</v>
      </c>
    </row>
    <row r="149" spans="1:5" ht="38.25">
      <c r="A149" s="28" t="s">
        <v>123</v>
      </c>
      <c r="B149" s="63"/>
      <c r="C149" s="63"/>
      <c r="D149" s="64">
        <f>D150</f>
        <v>29979.3</v>
      </c>
      <c r="E149" s="64">
        <f>E150</f>
        <v>29963.5</v>
      </c>
    </row>
    <row r="150" spans="1:5" ht="51">
      <c r="A150" s="28" t="s">
        <v>124</v>
      </c>
      <c r="B150" s="63"/>
      <c r="C150" s="63"/>
      <c r="D150" s="64">
        <v>29979.3</v>
      </c>
      <c r="E150" s="65">
        <v>29963.5</v>
      </c>
    </row>
    <row r="151" spans="1:5" ht="38.25">
      <c r="A151" s="29" t="s">
        <v>125</v>
      </c>
      <c r="B151" s="66"/>
      <c r="C151" s="66"/>
      <c r="D151" s="67">
        <v>3268.4</v>
      </c>
      <c r="E151" s="67">
        <v>3268.4</v>
      </c>
    </row>
    <row r="152" spans="1:5" ht="51">
      <c r="A152" s="28" t="s">
        <v>126</v>
      </c>
      <c r="B152" s="66"/>
      <c r="C152" s="66"/>
      <c r="D152" s="67">
        <v>3268.4</v>
      </c>
      <c r="E152" s="67">
        <v>3268.4</v>
      </c>
    </row>
    <row r="153" spans="1:5" ht="38.25">
      <c r="A153" s="28" t="s">
        <v>127</v>
      </c>
      <c r="B153" s="66"/>
      <c r="C153" s="66"/>
      <c r="D153" s="67">
        <v>23912.9</v>
      </c>
      <c r="E153" s="67">
        <f>E154</f>
        <v>23880.7</v>
      </c>
    </row>
    <row r="154" spans="1:5" ht="38.25">
      <c r="A154" s="28" t="s">
        <v>128</v>
      </c>
      <c r="B154" s="66"/>
      <c r="C154" s="66"/>
      <c r="D154" s="67">
        <v>23912.9</v>
      </c>
      <c r="E154" s="67">
        <f>23912.9-32.2</f>
        <v>23880.7</v>
      </c>
    </row>
    <row r="155" spans="1:5" ht="51">
      <c r="A155" s="28" t="s">
        <v>129</v>
      </c>
      <c r="B155" s="66">
        <v>4</v>
      </c>
      <c r="C155" s="66">
        <v>3</v>
      </c>
      <c r="D155" s="67">
        <v>1447.9</v>
      </c>
      <c r="E155" s="67">
        <v>1400</v>
      </c>
    </row>
    <row r="156" spans="1:5" ht="51">
      <c r="A156" s="28" t="s">
        <v>130</v>
      </c>
      <c r="B156" s="66">
        <v>11</v>
      </c>
      <c r="C156" s="66">
        <v>4</v>
      </c>
      <c r="D156" s="67">
        <v>6604.7</v>
      </c>
      <c r="E156" s="67">
        <v>6600</v>
      </c>
    </row>
    <row r="157" spans="1:5" ht="51">
      <c r="A157" s="28" t="s">
        <v>131</v>
      </c>
      <c r="B157" s="66">
        <v>31</v>
      </c>
      <c r="C157" s="66">
        <v>32</v>
      </c>
      <c r="D157" s="67">
        <v>13213.4</v>
      </c>
      <c r="E157" s="67">
        <v>13200</v>
      </c>
    </row>
    <row r="158" spans="1:5" ht="51">
      <c r="A158" s="28" t="s">
        <v>132</v>
      </c>
      <c r="B158" s="66">
        <v>14</v>
      </c>
      <c r="C158" s="66">
        <v>7</v>
      </c>
      <c r="D158" s="67">
        <v>5434.7</v>
      </c>
      <c r="E158" s="67">
        <v>5398.4</v>
      </c>
    </row>
    <row r="159" spans="1:5" ht="89.25">
      <c r="A159" s="29" t="s">
        <v>133</v>
      </c>
      <c r="B159" s="66">
        <v>5</v>
      </c>
      <c r="C159" s="66">
        <v>5</v>
      </c>
      <c r="D159" s="67">
        <v>2639.3</v>
      </c>
      <c r="E159" s="67">
        <v>2630</v>
      </c>
    </row>
    <row r="160" spans="1:5" ht="38.25">
      <c r="A160" s="29" t="s">
        <v>134</v>
      </c>
      <c r="B160" s="66">
        <v>52</v>
      </c>
      <c r="C160" s="66">
        <v>48</v>
      </c>
      <c r="D160" s="67">
        <v>27820.6</v>
      </c>
      <c r="E160" s="67">
        <v>27800</v>
      </c>
    </row>
    <row r="161" spans="1:5" ht="25.5">
      <c r="A161" s="30" t="s">
        <v>135</v>
      </c>
      <c r="B161" s="68"/>
      <c r="C161" s="68"/>
      <c r="D161" s="67"/>
      <c r="E161" s="67"/>
    </row>
    <row r="162" spans="1:5" ht="38.25">
      <c r="A162" s="28" t="s">
        <v>123</v>
      </c>
      <c r="B162" s="69"/>
      <c r="C162" s="70"/>
      <c r="D162" s="71"/>
      <c r="E162" s="71"/>
    </row>
    <row r="163" spans="1:5" ht="51">
      <c r="A163" s="28" t="s">
        <v>124</v>
      </c>
      <c r="B163" s="70"/>
      <c r="C163" s="70"/>
      <c r="D163" s="72"/>
      <c r="E163" s="72"/>
    </row>
    <row r="164" spans="1:5" ht="15">
      <c r="A164" s="31" t="s">
        <v>136</v>
      </c>
      <c r="B164" s="73">
        <v>18795</v>
      </c>
      <c r="C164" s="74">
        <v>16534</v>
      </c>
      <c r="D164" s="75">
        <f>B164*F164</f>
        <v>0</v>
      </c>
      <c r="E164" s="72">
        <v>90923.2</v>
      </c>
    </row>
    <row r="165" spans="1:5" ht="40.5" customHeight="1">
      <c r="A165" s="105" t="s">
        <v>138</v>
      </c>
      <c r="B165" s="106"/>
      <c r="C165" s="106"/>
      <c r="D165" s="106"/>
      <c r="E165" s="107"/>
    </row>
    <row r="166" spans="1:5" ht="25.5" customHeight="1" thickBot="1">
      <c r="A166" s="141" t="s">
        <v>139</v>
      </c>
      <c r="B166" s="142"/>
      <c r="C166" s="142"/>
      <c r="D166" s="142"/>
      <c r="E166" s="143"/>
    </row>
    <row r="167" spans="1:5" ht="30.75" customHeight="1">
      <c r="A167" s="144" t="s">
        <v>140</v>
      </c>
      <c r="B167" s="136" t="s">
        <v>141</v>
      </c>
      <c r="C167" s="136" t="s">
        <v>141</v>
      </c>
      <c r="D167" s="136">
        <v>182120.9</v>
      </c>
      <c r="E167" s="136" t="s">
        <v>142</v>
      </c>
    </row>
    <row r="168" spans="1:5" ht="15.75" thickBot="1">
      <c r="A168" s="145"/>
      <c r="B168" s="137"/>
      <c r="C168" s="137"/>
      <c r="D168" s="137"/>
      <c r="E168" s="137"/>
    </row>
    <row r="169" spans="1:5" ht="15.75" thickBot="1">
      <c r="A169" s="34" t="s">
        <v>143</v>
      </c>
      <c r="B169" s="33"/>
      <c r="C169" s="33"/>
      <c r="D169" s="33"/>
      <c r="E169" s="33"/>
    </row>
    <row r="170" spans="1:5" ht="30.75" customHeight="1">
      <c r="A170" s="144" t="s">
        <v>144</v>
      </c>
      <c r="B170" s="134" t="s">
        <v>141</v>
      </c>
      <c r="C170" s="134" t="s">
        <v>141</v>
      </c>
      <c r="D170" s="134" t="s">
        <v>145</v>
      </c>
      <c r="E170" s="134" t="s">
        <v>146</v>
      </c>
    </row>
    <row r="171" spans="1:5" ht="15.75" thickBot="1">
      <c r="A171" s="145"/>
      <c r="B171" s="135"/>
      <c r="C171" s="135"/>
      <c r="D171" s="135"/>
      <c r="E171" s="135"/>
    </row>
    <row r="172" spans="1:5" ht="15.75" thickBot="1">
      <c r="A172" s="34" t="s">
        <v>147</v>
      </c>
      <c r="B172" s="33">
        <v>37.1</v>
      </c>
      <c r="C172" s="33">
        <v>13.1</v>
      </c>
      <c r="D172" s="33" t="s">
        <v>148</v>
      </c>
      <c r="E172" s="33" t="s">
        <v>149</v>
      </c>
    </row>
    <row r="173" spans="1:5" ht="30.75" customHeight="1">
      <c r="A173" s="144" t="s">
        <v>150</v>
      </c>
      <c r="B173" s="136" t="s">
        <v>141</v>
      </c>
      <c r="C173" s="136" t="s">
        <v>141</v>
      </c>
      <c r="D173" s="146">
        <v>182120.9</v>
      </c>
      <c r="E173" s="136" t="s">
        <v>142</v>
      </c>
    </row>
    <row r="174" spans="1:5" ht="15.75" thickBot="1">
      <c r="A174" s="145"/>
      <c r="B174" s="137"/>
      <c r="C174" s="137"/>
      <c r="D174" s="137"/>
      <c r="E174" s="137"/>
    </row>
    <row r="175" spans="1:5" ht="78" thickBot="1">
      <c r="A175" s="34" t="s">
        <v>151</v>
      </c>
      <c r="B175" s="33"/>
      <c r="C175" s="33"/>
      <c r="D175" s="33"/>
      <c r="E175" s="33"/>
    </row>
    <row r="176" spans="1:5" ht="19.5" thickBot="1">
      <c r="A176" s="99" t="s">
        <v>153</v>
      </c>
      <c r="B176" s="100"/>
      <c r="C176" s="100"/>
      <c r="D176" s="100"/>
      <c r="E176" s="101"/>
    </row>
    <row r="177" spans="1:5" ht="33.75" customHeight="1" thickBot="1">
      <c r="A177" s="102" t="s">
        <v>154</v>
      </c>
      <c r="B177" s="103"/>
      <c r="C177" s="103"/>
      <c r="D177" s="103"/>
      <c r="E177" s="104"/>
    </row>
    <row r="178" spans="1:5" s="80" customFormat="1" ht="63">
      <c r="A178" s="79" t="s">
        <v>159</v>
      </c>
      <c r="B178" s="83"/>
      <c r="C178" s="83"/>
      <c r="D178" s="84">
        <f>D179</f>
        <v>204194.4</v>
      </c>
      <c r="E178" s="84">
        <f>E179</f>
        <v>191493.28999999998</v>
      </c>
    </row>
    <row r="179" spans="1:6" s="80" customFormat="1" ht="94.5">
      <c r="A179" s="79" t="s">
        <v>160</v>
      </c>
      <c r="B179" s="83"/>
      <c r="C179" s="83"/>
      <c r="D179" s="84">
        <f>D181+D182+D183</f>
        <v>204194.4</v>
      </c>
      <c r="E179" s="84">
        <f>E181+E182+E183</f>
        <v>191493.28999999998</v>
      </c>
      <c r="F179" s="81"/>
    </row>
    <row r="180" spans="1:6" s="80" customFormat="1" ht="15.75">
      <c r="A180" s="79" t="s">
        <v>155</v>
      </c>
      <c r="B180" s="83"/>
      <c r="C180" s="83"/>
      <c r="D180" s="83"/>
      <c r="E180" s="83"/>
      <c r="F180" s="81"/>
    </row>
    <row r="181" spans="1:6" s="80" customFormat="1" ht="31.5">
      <c r="A181" s="82" t="s">
        <v>156</v>
      </c>
      <c r="B181" s="83">
        <v>200</v>
      </c>
      <c r="C181" s="38">
        <v>227</v>
      </c>
      <c r="D181" s="85">
        <v>61996.71</v>
      </c>
      <c r="E181" s="85">
        <v>53405.1</v>
      </c>
      <c r="F181" s="81"/>
    </row>
    <row r="182" spans="1:6" s="80" customFormat="1" ht="31.5">
      <c r="A182" s="82" t="s">
        <v>157</v>
      </c>
      <c r="B182" s="83">
        <v>15393</v>
      </c>
      <c r="C182" s="38">
        <v>14407</v>
      </c>
      <c r="D182" s="85">
        <v>16086</v>
      </c>
      <c r="E182" s="85">
        <v>15482.64</v>
      </c>
      <c r="F182" s="81"/>
    </row>
    <row r="183" spans="1:6" s="80" customFormat="1" ht="31.5">
      <c r="A183" s="82" t="s">
        <v>158</v>
      </c>
      <c r="B183" s="83">
        <v>990</v>
      </c>
      <c r="C183" s="38">
        <v>1017</v>
      </c>
      <c r="D183" s="85">
        <v>126111.69</v>
      </c>
      <c r="E183" s="85">
        <v>122605.55</v>
      </c>
      <c r="F183" s="81"/>
    </row>
    <row r="184" spans="1:5" ht="18.75">
      <c r="A184" s="105" t="s">
        <v>161</v>
      </c>
      <c r="B184" s="106"/>
      <c r="C184" s="106"/>
      <c r="D184" s="106"/>
      <c r="E184" s="107"/>
    </row>
    <row r="185" spans="1:5" ht="15">
      <c r="A185" s="94" t="s">
        <v>162</v>
      </c>
      <c r="B185" s="95">
        <v>624</v>
      </c>
      <c r="C185" s="95">
        <v>624</v>
      </c>
      <c r="D185" s="95">
        <v>19036.9</v>
      </c>
      <c r="E185" s="95">
        <v>18763.1</v>
      </c>
    </row>
    <row r="186" spans="1:5" ht="15">
      <c r="A186" s="94"/>
      <c r="B186" s="95"/>
      <c r="C186" s="95"/>
      <c r="D186" s="95"/>
      <c r="E186" s="95"/>
    </row>
    <row r="187" spans="1:5" ht="54" customHeight="1" thickBot="1">
      <c r="A187" s="94"/>
      <c r="B187" s="96"/>
      <c r="C187" s="96"/>
      <c r="D187" s="96"/>
      <c r="E187" s="96"/>
    </row>
    <row r="188" spans="1:5" ht="77.25" thickBot="1">
      <c r="A188" s="86" t="s">
        <v>163</v>
      </c>
      <c r="B188" s="88"/>
      <c r="C188" s="88"/>
      <c r="D188" s="88">
        <v>274.4</v>
      </c>
      <c r="E188" s="89">
        <v>221.3</v>
      </c>
    </row>
    <row r="189" spans="1:5" ht="15.75" thickBot="1">
      <c r="A189" s="86" t="s">
        <v>164</v>
      </c>
      <c r="B189" s="90"/>
      <c r="C189" s="90"/>
      <c r="D189" s="90">
        <v>91.6</v>
      </c>
      <c r="E189" s="91">
        <v>91.6</v>
      </c>
    </row>
    <row r="190" spans="1:5" ht="39" thickBot="1">
      <c r="A190" s="86" t="s">
        <v>165</v>
      </c>
      <c r="B190" s="90"/>
      <c r="C190" s="90"/>
      <c r="D190" s="90">
        <v>0</v>
      </c>
      <c r="E190" s="91">
        <v>0</v>
      </c>
    </row>
    <row r="191" spans="1:5" ht="15.75" thickBot="1">
      <c r="A191" s="87" t="s">
        <v>166</v>
      </c>
      <c r="B191" s="92"/>
      <c r="C191" s="92"/>
      <c r="D191" s="92">
        <f>SUM(D185:D190)</f>
        <v>19402.9</v>
      </c>
      <c r="E191" s="93">
        <f>SUM(E185:E190)</f>
        <v>19075.999999999996</v>
      </c>
    </row>
    <row r="192" spans="1:5" ht="19.5" thickBot="1">
      <c r="A192" s="99" t="s">
        <v>167</v>
      </c>
      <c r="B192" s="100"/>
      <c r="C192" s="100"/>
      <c r="D192" s="100"/>
      <c r="E192" s="101"/>
    </row>
    <row r="193" spans="1:5" ht="25.5" customHeight="1" thickBot="1">
      <c r="A193" s="102" t="s">
        <v>168</v>
      </c>
      <c r="B193" s="103"/>
      <c r="C193" s="103"/>
      <c r="D193" s="103"/>
      <c r="E193" s="104"/>
    </row>
    <row r="194" spans="1:5" ht="23.25" customHeight="1">
      <c r="A194" s="147" t="s">
        <v>169</v>
      </c>
      <c r="B194" s="148"/>
      <c r="C194" s="148"/>
      <c r="D194" s="148"/>
      <c r="E194" s="149"/>
    </row>
    <row r="195" spans="1:5" ht="15">
      <c r="A195" s="147" t="s">
        <v>170</v>
      </c>
      <c r="B195" s="150"/>
      <c r="C195" s="150"/>
      <c r="D195" s="150"/>
      <c r="E195" s="151"/>
    </row>
    <row r="196" spans="1:5" ht="15">
      <c r="A196" s="147" t="s">
        <v>171</v>
      </c>
      <c r="B196" s="150"/>
      <c r="C196" s="150"/>
      <c r="D196" s="150"/>
      <c r="E196" s="151"/>
    </row>
    <row r="197" spans="1:5" ht="30">
      <c r="A197" s="152" t="s">
        <v>172</v>
      </c>
      <c r="B197" s="153">
        <f>130640+34520+95244</f>
        <v>260404</v>
      </c>
      <c r="C197" s="153">
        <v>260514</v>
      </c>
      <c r="D197" s="154">
        <f>97245.7+46554.7+25138.1</f>
        <v>168938.5</v>
      </c>
      <c r="E197" s="154">
        <v>160976.9</v>
      </c>
    </row>
    <row r="198" spans="1:5" ht="15">
      <c r="A198" s="147" t="s">
        <v>173</v>
      </c>
      <c r="B198" s="150"/>
      <c r="C198" s="150"/>
      <c r="D198" s="150"/>
      <c r="E198" s="151"/>
    </row>
    <row r="199" spans="1:5" ht="15">
      <c r="A199" s="155" t="s">
        <v>174</v>
      </c>
      <c r="B199" s="153">
        <v>16700</v>
      </c>
      <c r="C199" s="153">
        <v>16659</v>
      </c>
      <c r="D199" s="156">
        <v>104994</v>
      </c>
      <c r="E199" s="154">
        <v>98508.3</v>
      </c>
    </row>
    <row r="200" spans="1:5" ht="15">
      <c r="A200" s="147" t="s">
        <v>175</v>
      </c>
      <c r="B200" s="150"/>
      <c r="C200" s="150"/>
      <c r="D200" s="150"/>
      <c r="E200" s="151"/>
    </row>
    <row r="201" spans="1:5" ht="15">
      <c r="A201" s="155" t="s">
        <v>176</v>
      </c>
      <c r="B201" s="153">
        <f>24000+23450</f>
        <v>47450</v>
      </c>
      <c r="C201" s="153">
        <v>47479</v>
      </c>
      <c r="D201" s="157">
        <f>145295.4+44754.7</f>
        <v>190050.09999999998</v>
      </c>
      <c r="E201" s="157">
        <v>184900.9</v>
      </c>
    </row>
    <row r="202" spans="1:5" ht="15">
      <c r="A202" s="155" t="s">
        <v>177</v>
      </c>
      <c r="B202" s="153">
        <f>110+232</f>
        <v>342</v>
      </c>
      <c r="C202" s="153">
        <v>369</v>
      </c>
      <c r="D202" s="157"/>
      <c r="E202" s="157"/>
    </row>
    <row r="203" spans="1:5" ht="15">
      <c r="A203" s="158" t="s">
        <v>178</v>
      </c>
      <c r="B203" s="159"/>
      <c r="C203" s="159"/>
      <c r="D203" s="159"/>
      <c r="E203" s="160"/>
    </row>
    <row r="204" spans="1:5" ht="15">
      <c r="A204" s="155" t="s">
        <v>179</v>
      </c>
      <c r="B204" s="153">
        <f>4+164</f>
        <v>168</v>
      </c>
      <c r="C204" s="153">
        <v>139</v>
      </c>
      <c r="D204" s="161">
        <v>44036</v>
      </c>
      <c r="E204" s="161">
        <v>40194</v>
      </c>
    </row>
    <row r="205" spans="1:5" ht="15">
      <c r="A205" s="147" t="s">
        <v>180</v>
      </c>
      <c r="B205" s="150"/>
      <c r="C205" s="150"/>
      <c r="D205" s="150"/>
      <c r="E205" s="162"/>
    </row>
    <row r="206" spans="1:5" ht="15">
      <c r="A206" s="155" t="s">
        <v>181</v>
      </c>
      <c r="B206" s="153">
        <v>500</v>
      </c>
      <c r="C206" s="163">
        <v>1072</v>
      </c>
      <c r="D206" s="157">
        <v>42420.3</v>
      </c>
      <c r="E206" s="157">
        <v>41134.3</v>
      </c>
    </row>
    <row r="207" spans="1:5" ht="15">
      <c r="A207" s="147" t="s">
        <v>182</v>
      </c>
      <c r="B207" s="150"/>
      <c r="C207" s="150"/>
      <c r="D207" s="157"/>
      <c r="E207" s="157"/>
    </row>
    <row r="208" spans="1:5" ht="30">
      <c r="A208" s="164" t="s">
        <v>183</v>
      </c>
      <c r="B208" s="165">
        <v>280</v>
      </c>
      <c r="C208" s="166">
        <v>67</v>
      </c>
      <c r="D208" s="157"/>
      <c r="E208" s="157"/>
    </row>
    <row r="209" spans="1:5" ht="15">
      <c r="A209" s="167" t="s">
        <v>184</v>
      </c>
      <c r="B209" s="167"/>
      <c r="C209" s="167"/>
      <c r="D209" s="157"/>
      <c r="E209" s="157"/>
    </row>
    <row r="210" spans="1:5" ht="15">
      <c r="A210" s="152" t="s">
        <v>185</v>
      </c>
      <c r="B210" s="168">
        <v>300</v>
      </c>
      <c r="C210" s="169">
        <v>300</v>
      </c>
      <c r="D210" s="157"/>
      <c r="E210" s="157"/>
    </row>
    <row r="211" spans="1:5" ht="15">
      <c r="A211" s="170" t="s">
        <v>186</v>
      </c>
      <c r="B211" s="170"/>
      <c r="C211" s="170"/>
      <c r="D211" s="157"/>
      <c r="E211" s="157"/>
    </row>
    <row r="212" spans="1:5" ht="15">
      <c r="A212" s="171" t="s">
        <v>187</v>
      </c>
      <c r="B212" s="168">
        <v>1</v>
      </c>
      <c r="C212" s="169">
        <v>1</v>
      </c>
      <c r="D212" s="157"/>
      <c r="E212" s="157"/>
    </row>
    <row r="213" spans="1:5" ht="15">
      <c r="A213" s="172" t="s">
        <v>188</v>
      </c>
      <c r="B213" s="173"/>
      <c r="C213" s="173"/>
      <c r="D213" s="173"/>
      <c r="E213" s="174"/>
    </row>
    <row r="214" spans="1:5" ht="15">
      <c r="A214" s="152" t="s">
        <v>189</v>
      </c>
      <c r="B214" s="153">
        <v>189</v>
      </c>
      <c r="C214" s="163">
        <v>189</v>
      </c>
      <c r="D214" s="175">
        <v>57726.1</v>
      </c>
      <c r="E214" s="175">
        <v>54143.3</v>
      </c>
    </row>
    <row r="215" spans="1:5" ht="15">
      <c r="A215" s="172" t="s">
        <v>190</v>
      </c>
      <c r="B215" s="173"/>
      <c r="C215" s="173"/>
      <c r="D215" s="175"/>
      <c r="E215" s="175"/>
    </row>
    <row r="216" spans="1:5" ht="15">
      <c r="A216" s="152" t="s">
        <v>189</v>
      </c>
      <c r="B216" s="153">
        <v>94</v>
      </c>
      <c r="C216" s="163">
        <v>94</v>
      </c>
      <c r="D216" s="175"/>
      <c r="E216" s="175"/>
    </row>
    <row r="217" spans="1:5" ht="15">
      <c r="A217" s="176" t="s">
        <v>191</v>
      </c>
      <c r="B217" s="177"/>
      <c r="C217" s="177"/>
      <c r="D217" s="177"/>
      <c r="E217" s="178"/>
    </row>
    <row r="218" spans="1:5" ht="30">
      <c r="A218" s="155" t="s">
        <v>192</v>
      </c>
      <c r="B218" s="153">
        <v>260</v>
      </c>
      <c r="C218" s="153">
        <v>283</v>
      </c>
      <c r="D218" s="154">
        <v>49364.5</v>
      </c>
      <c r="E218" s="179">
        <v>46393.3</v>
      </c>
    </row>
    <row r="219" spans="1:5" ht="15">
      <c r="A219" s="176" t="s">
        <v>193</v>
      </c>
      <c r="B219" s="177"/>
      <c r="C219" s="177"/>
      <c r="D219" s="177"/>
      <c r="E219" s="178"/>
    </row>
    <row r="220" spans="1:5" ht="15">
      <c r="A220" s="155" t="s">
        <v>194</v>
      </c>
      <c r="B220" s="153">
        <v>2635</v>
      </c>
      <c r="C220" s="153">
        <v>2574</v>
      </c>
      <c r="D220" s="154">
        <v>28376.2</v>
      </c>
      <c r="E220" s="154">
        <v>26854.7</v>
      </c>
    </row>
    <row r="221" spans="1:5" ht="15">
      <c r="A221" s="147" t="s">
        <v>195</v>
      </c>
      <c r="B221" s="150"/>
      <c r="C221" s="150"/>
      <c r="D221" s="150"/>
      <c r="E221" s="151"/>
    </row>
    <row r="222" spans="1:5" ht="105">
      <c r="A222" s="155" t="s">
        <v>196</v>
      </c>
      <c r="B222" s="153">
        <v>4400000</v>
      </c>
      <c r="C222" s="153">
        <v>3947718</v>
      </c>
      <c r="D222" s="154">
        <v>53234.8</v>
      </c>
      <c r="E222" s="154">
        <v>35920.4</v>
      </c>
    </row>
    <row r="5435" ht="15"/>
  </sheetData>
  <sheetProtection/>
  <mergeCells count="71">
    <mergeCell ref="A221:E221"/>
    <mergeCell ref="A213:E213"/>
    <mergeCell ref="D214:D216"/>
    <mergeCell ref="E214:E216"/>
    <mergeCell ref="A215:C215"/>
    <mergeCell ref="A217:E217"/>
    <mergeCell ref="A219:E219"/>
    <mergeCell ref="A200:E200"/>
    <mergeCell ref="D201:D202"/>
    <mergeCell ref="E201:E202"/>
    <mergeCell ref="A203:E203"/>
    <mergeCell ref="A205:D205"/>
    <mergeCell ref="D206:D212"/>
    <mergeCell ref="E206:E212"/>
    <mergeCell ref="A207:C207"/>
    <mergeCell ref="A209:C209"/>
    <mergeCell ref="A211:C211"/>
    <mergeCell ref="A192:E192"/>
    <mergeCell ref="A193:E193"/>
    <mergeCell ref="A194:E194"/>
    <mergeCell ref="A195:E195"/>
    <mergeCell ref="A196:E196"/>
    <mergeCell ref="A198:E198"/>
    <mergeCell ref="D173:D174"/>
    <mergeCell ref="E173:E174"/>
    <mergeCell ref="A173:A174"/>
    <mergeCell ref="B167:B168"/>
    <mergeCell ref="C167:C168"/>
    <mergeCell ref="D167:D168"/>
    <mergeCell ref="E167:E168"/>
    <mergeCell ref="B170:B171"/>
    <mergeCell ref="C170:C171"/>
    <mergeCell ref="D170:D171"/>
    <mergeCell ref="E170:E171"/>
    <mergeCell ref="B173:B174"/>
    <mergeCell ref="A146:E146"/>
    <mergeCell ref="A147:E147"/>
    <mergeCell ref="A165:E165"/>
    <mergeCell ref="A166:E166"/>
    <mergeCell ref="A167:A168"/>
    <mergeCell ref="A170:A171"/>
    <mergeCell ref="C173:C174"/>
    <mergeCell ref="E50:E51"/>
    <mergeCell ref="A121:E121"/>
    <mergeCell ref="A135:E135"/>
    <mergeCell ref="A136:E136"/>
    <mergeCell ref="A139:A140"/>
    <mergeCell ref="B139:B140"/>
    <mergeCell ref="C139:C140"/>
    <mergeCell ref="D139:D140"/>
    <mergeCell ref="E139:E140"/>
    <mergeCell ref="A184:E184"/>
    <mergeCell ref="A3:E3"/>
    <mergeCell ref="A8:E8"/>
    <mergeCell ref="A38:E38"/>
    <mergeCell ref="A9:E9"/>
    <mergeCell ref="A31:E31"/>
    <mergeCell ref="A120:E120"/>
    <mergeCell ref="A39:E39"/>
    <mergeCell ref="A40:E40"/>
    <mergeCell ref="D50:D51"/>
    <mergeCell ref="A185:A187"/>
    <mergeCell ref="B185:B187"/>
    <mergeCell ref="C185:C187"/>
    <mergeCell ref="D185:D187"/>
    <mergeCell ref="E185:E187"/>
    <mergeCell ref="A5:A6"/>
    <mergeCell ref="B5:C5"/>
    <mergeCell ref="D5:E5"/>
    <mergeCell ref="A176:E176"/>
    <mergeCell ref="A177:E177"/>
  </mergeCells>
  <hyperlinks>
    <hyperlink ref="A142" location="Par5435" tooltip="Ссылка на текущий документ" display="Par5435"/>
  </hyperlinks>
  <printOptions/>
  <pageMargins left="0.5118110236220472" right="0.5118110236220472" top="0.35433070866141736" bottom="0.35433070866141736" header="0.31496062992125984" footer="0.31496062992125984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</dc:creator>
  <cp:keywords/>
  <dc:description/>
  <cp:lastModifiedBy>Голомага Анастасия Олеговна</cp:lastModifiedBy>
  <cp:lastPrinted>2018-03-13T06:48:04Z</cp:lastPrinted>
  <dcterms:created xsi:type="dcterms:W3CDTF">2013-11-05T03:00:16Z</dcterms:created>
  <dcterms:modified xsi:type="dcterms:W3CDTF">2018-05-21T02:39:12Z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