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440" windowHeight="15600"/>
  </bookViews>
  <sheets>
    <sheet name="Table1" sheetId="1" r:id="rId1"/>
  </sheets>
  <definedNames>
    <definedName name="_xlnm._FilterDatabase" localSheetId="0" hidden="1">Table1!$A$4:$I$186</definedName>
    <definedName name="_xlnm.Print_Titles" localSheetId="0">Table1!$4:$4</definedName>
    <definedName name="_xlnm.Print_Area" localSheetId="0">Table1!$A$1:$I$186</definedName>
  </definedNames>
  <calcPr calcId="152511"/>
</workbook>
</file>

<file path=xl/calcChain.xml><?xml version="1.0" encoding="utf-8"?>
<calcChain xmlns="http://schemas.openxmlformats.org/spreadsheetml/2006/main">
  <c r="D166" i="1" l="1"/>
  <c r="D165" i="1" s="1"/>
  <c r="G168" i="1"/>
  <c r="H168" i="1"/>
  <c r="D184" i="1"/>
  <c r="D182" i="1"/>
  <c r="D178" i="1"/>
  <c r="D177" i="1" s="1"/>
  <c r="D174" i="1"/>
  <c r="D169" i="1"/>
  <c r="D158" i="1"/>
  <c r="D155" i="1"/>
  <c r="D149" i="1"/>
  <c r="D147" i="1"/>
  <c r="D145" i="1"/>
  <c r="D141" i="1"/>
  <c r="D139" i="1"/>
  <c r="D137" i="1"/>
  <c r="D135" i="1"/>
  <c r="D133" i="1"/>
  <c r="D131" i="1"/>
  <c r="D129" i="1"/>
  <c r="D124" i="1"/>
  <c r="D123" i="1" s="1"/>
  <c r="H125" i="1"/>
  <c r="D120" i="1"/>
  <c r="D116" i="1"/>
  <c r="D112" i="1"/>
  <c r="H115" i="1"/>
  <c r="G115" i="1"/>
  <c r="D144" i="1" l="1"/>
  <c r="D128" i="1"/>
  <c r="D180" i="1"/>
  <c r="D107" i="1"/>
  <c r="H111" i="1"/>
  <c r="G111" i="1"/>
  <c r="D104" i="1"/>
  <c r="D100" i="1"/>
  <c r="D97" i="1"/>
  <c r="D92" i="1"/>
  <c r="D90" i="1"/>
  <c r="D89" i="1" s="1"/>
  <c r="D85" i="1"/>
  <c r="D81" i="1"/>
  <c r="D79" i="1"/>
  <c r="D77" i="1"/>
  <c r="D63" i="1"/>
  <c r="D60" i="1"/>
  <c r="H62" i="1"/>
  <c r="D58" i="1"/>
  <c r="D56" i="1"/>
  <c r="D53" i="1"/>
  <c r="D49" i="1"/>
  <c r="D47" i="1"/>
  <c r="D44" i="1"/>
  <c r="D41" i="1"/>
  <c r="D39" i="1"/>
  <c r="D22" i="1"/>
  <c r="D96" i="1" l="1"/>
  <c r="D76" i="1"/>
  <c r="D38" i="1"/>
  <c r="D43" i="1"/>
  <c r="D20" i="1"/>
  <c r="D18" i="1"/>
  <c r="H13" i="1"/>
  <c r="G13" i="1"/>
  <c r="H10" i="1"/>
  <c r="D14" i="1"/>
  <c r="D11" i="1"/>
  <c r="D8" i="1"/>
  <c r="D6" i="1"/>
  <c r="D5" i="1" l="1"/>
  <c r="D186" i="1" s="1"/>
  <c r="H164" i="1"/>
  <c r="F177" i="1"/>
  <c r="H177" i="1" s="1"/>
  <c r="E177" i="1"/>
  <c r="F179" i="1"/>
  <c r="E179" i="1"/>
  <c r="F184" i="1"/>
  <c r="E184" i="1"/>
  <c r="F182" i="1"/>
  <c r="E182" i="1"/>
  <c r="F174" i="1"/>
  <c r="H174" i="1" s="1"/>
  <c r="E174" i="1"/>
  <c r="E180" i="1" l="1"/>
  <c r="F180" i="1"/>
  <c r="H180" i="1" s="1"/>
  <c r="F169" i="1"/>
  <c r="E169" i="1"/>
  <c r="H170" i="1"/>
  <c r="G170" i="1"/>
  <c r="F166" i="1"/>
  <c r="E166" i="1"/>
  <c r="E165" i="1" s="1"/>
  <c r="F165" i="1" l="1"/>
  <c r="H165" i="1"/>
  <c r="F158" i="1"/>
  <c r="E158" i="1"/>
  <c r="H163" i="1"/>
  <c r="G163" i="1"/>
  <c r="H161" i="1"/>
  <c r="F155" i="1"/>
  <c r="E155" i="1"/>
  <c r="F149" i="1"/>
  <c r="E149" i="1"/>
  <c r="F147" i="1"/>
  <c r="E147" i="1"/>
  <c r="F145" i="1"/>
  <c r="E145" i="1"/>
  <c r="F141" i="1"/>
  <c r="E141" i="1"/>
  <c r="F139" i="1"/>
  <c r="E139" i="1"/>
  <c r="F137" i="1"/>
  <c r="E137" i="1"/>
  <c r="F135" i="1"/>
  <c r="E135" i="1"/>
  <c r="F133" i="1"/>
  <c r="E133" i="1"/>
  <c r="F131" i="1"/>
  <c r="E131" i="1"/>
  <c r="F129" i="1"/>
  <c r="E129" i="1"/>
  <c r="F124" i="1"/>
  <c r="F123" i="1" s="1"/>
  <c r="H123" i="1" s="1"/>
  <c r="E124" i="1"/>
  <c r="E123" i="1" s="1"/>
  <c r="H105" i="1"/>
  <c r="H106" i="1"/>
  <c r="G106" i="1"/>
  <c r="G105" i="1"/>
  <c r="F104" i="1"/>
  <c r="H104" i="1" s="1"/>
  <c r="E104" i="1"/>
  <c r="G104" i="1" s="1"/>
  <c r="F120" i="1"/>
  <c r="E120" i="1"/>
  <c r="F116" i="1"/>
  <c r="E116" i="1"/>
  <c r="H118" i="1"/>
  <c r="G118" i="1"/>
  <c r="F112" i="1"/>
  <c r="E112" i="1"/>
  <c r="F107" i="1"/>
  <c r="E107" i="1"/>
  <c r="F100" i="1"/>
  <c r="E100" i="1"/>
  <c r="F97" i="1"/>
  <c r="E97" i="1"/>
  <c r="F92" i="1"/>
  <c r="E92" i="1"/>
  <c r="H94" i="1"/>
  <c r="G94" i="1"/>
  <c r="F90" i="1"/>
  <c r="F89" i="1" s="1"/>
  <c r="H89" i="1" s="1"/>
  <c r="E90" i="1"/>
  <c r="E89" i="1" s="1"/>
  <c r="F85" i="1"/>
  <c r="E85" i="1"/>
  <c r="F81" i="1"/>
  <c r="E81" i="1"/>
  <c r="G84" i="1"/>
  <c r="F79" i="1"/>
  <c r="E79" i="1"/>
  <c r="F77" i="1"/>
  <c r="E77" i="1"/>
  <c r="F63" i="1"/>
  <c r="E63" i="1"/>
  <c r="H70" i="1"/>
  <c r="G70" i="1"/>
  <c r="F60" i="1"/>
  <c r="E60" i="1"/>
  <c r="F58" i="1"/>
  <c r="E58" i="1"/>
  <c r="F56" i="1"/>
  <c r="E56" i="1"/>
  <c r="F53" i="1"/>
  <c r="E53" i="1"/>
  <c r="H55" i="1"/>
  <c r="F49" i="1"/>
  <c r="E49" i="1"/>
  <c r="G51" i="1"/>
  <c r="H51" i="1"/>
  <c r="F47" i="1"/>
  <c r="E47" i="1"/>
  <c r="F44" i="1"/>
  <c r="E44" i="1"/>
  <c r="F41" i="1"/>
  <c r="E41" i="1"/>
  <c r="F39" i="1"/>
  <c r="E39" i="1"/>
  <c r="F128" i="1" l="1"/>
  <c r="H128" i="1" s="1"/>
  <c r="E144" i="1"/>
  <c r="E128" i="1"/>
  <c r="F144" i="1"/>
  <c r="H144" i="1" s="1"/>
  <c r="F96" i="1"/>
  <c r="E38" i="1"/>
  <c r="F43" i="1"/>
  <c r="H43" i="1" s="1"/>
  <c r="E96" i="1"/>
  <c r="E76" i="1"/>
  <c r="F38" i="1"/>
  <c r="H38" i="1" s="1"/>
  <c r="E43" i="1"/>
  <c r="F76" i="1"/>
  <c r="H76" i="1" s="1"/>
  <c r="F22" i="1"/>
  <c r="E22" i="1"/>
  <c r="H37" i="1"/>
  <c r="G37" i="1"/>
  <c r="H34" i="1"/>
  <c r="F20" i="1"/>
  <c r="E20" i="1"/>
  <c r="F18" i="1"/>
  <c r="E18" i="1"/>
  <c r="F14" i="1"/>
  <c r="H14" i="1" s="1"/>
  <c r="E14" i="1"/>
  <c r="F11" i="1"/>
  <c r="H11" i="1" s="1"/>
  <c r="E11" i="1"/>
  <c r="F8" i="1"/>
  <c r="H8" i="1" s="1"/>
  <c r="E8" i="1"/>
  <c r="F6" i="1"/>
  <c r="E6" i="1"/>
  <c r="H176" i="1"/>
  <c r="H15" i="1"/>
  <c r="H16" i="1"/>
  <c r="H17" i="1"/>
  <c r="H19" i="1"/>
  <c r="H21" i="1"/>
  <c r="H23" i="1"/>
  <c r="H24" i="1"/>
  <c r="H25" i="1"/>
  <c r="H26" i="1"/>
  <c r="H27" i="1"/>
  <c r="H31" i="1"/>
  <c r="H32" i="1"/>
  <c r="H33" i="1"/>
  <c r="H35" i="1"/>
  <c r="H36" i="1"/>
  <c r="H40" i="1"/>
  <c r="H42" i="1"/>
  <c r="H45" i="1"/>
  <c r="H48" i="1"/>
  <c r="H50" i="1"/>
  <c r="H52" i="1"/>
  <c r="H54" i="1"/>
  <c r="H57" i="1"/>
  <c r="H59" i="1"/>
  <c r="H61" i="1"/>
  <c r="H64" i="1"/>
  <c r="H65" i="1"/>
  <c r="H66" i="1"/>
  <c r="H67" i="1"/>
  <c r="H68" i="1"/>
  <c r="H69" i="1"/>
  <c r="H71" i="1"/>
  <c r="H72" i="1"/>
  <c r="H73" i="1"/>
  <c r="H74" i="1"/>
  <c r="H75" i="1"/>
  <c r="H78" i="1"/>
  <c r="H80" i="1"/>
  <c r="H82" i="1"/>
  <c r="H87" i="1"/>
  <c r="H88" i="1"/>
  <c r="H91" i="1"/>
  <c r="H93" i="1"/>
  <c r="H95" i="1"/>
  <c r="H98" i="1"/>
  <c r="H99" i="1"/>
  <c r="H101" i="1"/>
  <c r="H102" i="1"/>
  <c r="H103" i="1"/>
  <c r="H108" i="1"/>
  <c r="H109" i="1"/>
  <c r="H110" i="1"/>
  <c r="H113" i="1"/>
  <c r="H114" i="1"/>
  <c r="H117" i="1"/>
  <c r="H119" i="1"/>
  <c r="H121" i="1"/>
  <c r="H122" i="1"/>
  <c r="H126" i="1"/>
  <c r="H127" i="1"/>
  <c r="H130" i="1"/>
  <c r="H132" i="1"/>
  <c r="H134" i="1"/>
  <c r="H136" i="1"/>
  <c r="H138" i="1"/>
  <c r="H140" i="1"/>
  <c r="H142" i="1"/>
  <c r="H143" i="1"/>
  <c r="H146" i="1"/>
  <c r="H148" i="1"/>
  <c r="H150" i="1"/>
  <c r="H151" i="1"/>
  <c r="H153" i="1"/>
  <c r="H154" i="1"/>
  <c r="H156" i="1"/>
  <c r="H157" i="1"/>
  <c r="H159" i="1"/>
  <c r="H160" i="1"/>
  <c r="H162" i="1"/>
  <c r="H167" i="1"/>
  <c r="H171" i="1"/>
  <c r="H172" i="1"/>
  <c r="H173" i="1"/>
  <c r="H175" i="1"/>
  <c r="H179" i="1"/>
  <c r="H181" i="1"/>
  <c r="H183" i="1"/>
  <c r="H184" i="1"/>
  <c r="H185" i="1"/>
  <c r="H12" i="1"/>
  <c r="H9" i="1"/>
  <c r="G137" i="1"/>
  <c r="H137" i="1"/>
  <c r="H96" i="1" l="1"/>
  <c r="H6" i="1"/>
  <c r="F5" i="1"/>
  <c r="H5" i="1" s="1"/>
  <c r="E5" i="1"/>
  <c r="F186" i="1" l="1"/>
  <c r="H186" i="1" s="1"/>
  <c r="G5" i="1"/>
  <c r="E186" i="1"/>
  <c r="G186" i="1" s="1"/>
  <c r="H112" i="1"/>
  <c r="G185" i="1"/>
  <c r="G184" i="1"/>
  <c r="H182" i="1"/>
  <c r="G182" i="1"/>
  <c r="G183" i="1"/>
  <c r="G181" i="1"/>
  <c r="G178" i="1"/>
  <c r="G177" i="1" s="1"/>
  <c r="G179" i="1"/>
  <c r="G176" i="1"/>
  <c r="G175" i="1"/>
  <c r="G174" i="1" s="1"/>
  <c r="G173" i="1"/>
  <c r="G172" i="1"/>
  <c r="H169" i="1"/>
  <c r="G171" i="1"/>
  <c r="G167" i="1"/>
  <c r="G166" i="1"/>
  <c r="H166" i="1"/>
  <c r="G159" i="1"/>
  <c r="G160" i="1"/>
  <c r="G161" i="1"/>
  <c r="G162" i="1"/>
  <c r="G164" i="1"/>
  <c r="H158" i="1"/>
  <c r="G157" i="1"/>
  <c r="G156" i="1"/>
  <c r="G150" i="1"/>
  <c r="G151" i="1"/>
  <c r="G152" i="1"/>
  <c r="G153" i="1"/>
  <c r="G154" i="1"/>
  <c r="H149" i="1"/>
  <c r="G148" i="1"/>
  <c r="G147" i="1" s="1"/>
  <c r="H145" i="1"/>
  <c r="G146" i="1"/>
  <c r="H141" i="1"/>
  <c r="G143" i="1"/>
  <c r="G142" i="1"/>
  <c r="G140" i="1"/>
  <c r="G139" i="1" s="1"/>
  <c r="G138" i="1"/>
  <c r="G136" i="1"/>
  <c r="H133" i="1"/>
  <c r="G134" i="1"/>
  <c r="G133" i="1" s="1"/>
  <c r="H131" i="1"/>
  <c r="G132" i="1"/>
  <c r="G131" i="1" s="1"/>
  <c r="H129" i="1"/>
  <c r="G130" i="1"/>
  <c r="G129" i="1" s="1"/>
  <c r="G127" i="1"/>
  <c r="G125" i="1"/>
  <c r="G126" i="1"/>
  <c r="H120" i="1"/>
  <c r="G122" i="1"/>
  <c r="G121" i="1"/>
  <c r="G117" i="1"/>
  <c r="G119" i="1"/>
  <c r="G113" i="1"/>
  <c r="G114" i="1"/>
  <c r="G180" i="1" l="1"/>
  <c r="H116" i="1"/>
  <c r="H139" i="1"/>
  <c r="H155" i="1"/>
  <c r="G155" i="1"/>
  <c r="H178" i="1"/>
  <c r="H124" i="1"/>
  <c r="H135" i="1"/>
  <c r="H147" i="1"/>
  <c r="G145" i="1"/>
  <c r="G149" i="1"/>
  <c r="G158" i="1"/>
  <c r="G169" i="1"/>
  <c r="G165" i="1" s="1"/>
  <c r="G135" i="1"/>
  <c r="G141" i="1"/>
  <c r="G120" i="1"/>
  <c r="G112" i="1"/>
  <c r="G124" i="1"/>
  <c r="G123" i="1" s="1"/>
  <c r="G116" i="1"/>
  <c r="G108" i="1"/>
  <c r="G109" i="1"/>
  <c r="G110" i="1"/>
  <c r="H107" i="1"/>
  <c r="G103" i="1"/>
  <c r="G102" i="1"/>
  <c r="G101" i="1"/>
  <c r="G99" i="1"/>
  <c r="G98" i="1"/>
  <c r="G93" i="1"/>
  <c r="G95" i="1"/>
  <c r="H92" i="1"/>
  <c r="G128" i="1" l="1"/>
  <c r="G144" i="1"/>
  <c r="G100" i="1"/>
  <c r="H100" i="1"/>
  <c r="H97" i="1"/>
  <c r="G97" i="1"/>
  <c r="G107" i="1"/>
  <c r="G92" i="1"/>
  <c r="G91" i="1"/>
  <c r="H90" i="1"/>
  <c r="G86" i="1"/>
  <c r="G87" i="1"/>
  <c r="G88" i="1"/>
  <c r="G83" i="1"/>
  <c r="G82" i="1"/>
  <c r="G80" i="1"/>
  <c r="G79" i="1" s="1"/>
  <c r="G78" i="1"/>
  <c r="G77" i="1" s="1"/>
  <c r="G64" i="1"/>
  <c r="G65" i="1"/>
  <c r="G66" i="1"/>
  <c r="G67" i="1"/>
  <c r="G68" i="1"/>
  <c r="G69" i="1"/>
  <c r="G71" i="1"/>
  <c r="G72" i="1"/>
  <c r="G73" i="1"/>
  <c r="G74" i="1"/>
  <c r="G75" i="1"/>
  <c r="G61" i="1"/>
  <c r="G62" i="1"/>
  <c r="G59" i="1"/>
  <c r="G58" i="1" s="1"/>
  <c r="G57" i="1"/>
  <c r="G55" i="1"/>
  <c r="G54" i="1"/>
  <c r="H49" i="1"/>
  <c r="G50" i="1"/>
  <c r="G52" i="1"/>
  <c r="G48" i="1"/>
  <c r="G47" i="1" s="1"/>
  <c r="G46" i="1"/>
  <c r="G45" i="1"/>
  <c r="G42" i="1"/>
  <c r="G40" i="1"/>
  <c r="G39" i="1" s="1"/>
  <c r="G96" i="1" l="1"/>
  <c r="G81" i="1"/>
  <c r="H53" i="1"/>
  <c r="H56" i="1"/>
  <c r="H58" i="1"/>
  <c r="H63" i="1"/>
  <c r="H77" i="1"/>
  <c r="H79" i="1"/>
  <c r="H85" i="1"/>
  <c r="H41" i="1"/>
  <c r="H60" i="1"/>
  <c r="H81" i="1"/>
  <c r="H44" i="1"/>
  <c r="H39" i="1"/>
  <c r="H47" i="1"/>
  <c r="G85" i="1"/>
  <c r="G90" i="1"/>
  <c r="G89" i="1" s="1"/>
  <c r="G56" i="1"/>
  <c r="G63" i="1"/>
  <c r="G49" i="1"/>
  <c r="G53" i="1"/>
  <c r="G60" i="1"/>
  <c r="G44" i="1"/>
  <c r="G41" i="1"/>
  <c r="G38" i="1" s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21" i="1"/>
  <c r="G19" i="1"/>
  <c r="H18" i="1"/>
  <c r="G15" i="1"/>
  <c r="G16" i="1"/>
  <c r="G17" i="1"/>
  <c r="G14" i="1"/>
  <c r="G12" i="1"/>
  <c r="G11" i="1"/>
  <c r="G10" i="1"/>
  <c r="G9" i="1"/>
  <c r="G8" i="1"/>
  <c r="G7" i="1"/>
  <c r="G6" i="1"/>
  <c r="G76" i="1" l="1"/>
  <c r="G43" i="1"/>
  <c r="H20" i="1"/>
  <c r="H22" i="1"/>
  <c r="G22" i="1"/>
  <c r="G18" i="1"/>
  <c r="G20" i="1"/>
</calcChain>
</file>

<file path=xl/sharedStrings.xml><?xml version="1.0" encoding="utf-8"?>
<sst xmlns="http://schemas.openxmlformats.org/spreadsheetml/2006/main" count="490" uniqueCount="148">
  <si>
    <t/>
  </si>
  <si>
    <t>(тыс.рублей)</t>
  </si>
  <si>
    <t>Наименование показателя</t>
  </si>
  <si>
    <t>РЗ</t>
  </si>
  <si>
    <t>ПР</t>
  </si>
  <si>
    <t>Утверждено Законом о бюджете</t>
  </si>
  <si>
    <t>Показатели уточненной бюджетной росписи</t>
  </si>
  <si>
    <t>Кассовое исполнение</t>
  </si>
  <si>
    <t>Отклонение уточненного плана от Закона</t>
  </si>
  <si>
    <t>% исполнения</t>
  </si>
  <si>
    <t>Пояснение различий между первоначально утвержденными показателями расходов и кассовым исполнением, превышающими 5%</t>
  </si>
  <si>
    <t>ОБЩЕГОСУДАРСТВЕННЫЕ ВОПРОСЫ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</si>
  <si>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</si>
  <si>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</si>
  <si>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</si>
  <si>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</si>
  <si>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</si>
  <si>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</si>
  <si>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</si>
  <si>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</si>
  <si>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</si>
  <si>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</si>
  <si>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</si>
  <si>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Обеспечение проведения выборов и референдумов</t>
  </si>
  <si>
    <t>07</t>
  </si>
  <si>
    <t>Резервные фонды</t>
  </si>
  <si>
    <t>11</t>
  </si>
  <si>
    <t>Другие общегосударственные вопросы</t>
  </si>
  <si>
    <t>13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</si>
  <si>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</si>
  <si>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</si>
  <si>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</si>
  <si>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Обеспечение пожарной безопасности</t>
  </si>
  <si>
    <t>10</t>
  </si>
  <si>
    <t>14</t>
  </si>
  <si>
    <t>НАЦИОНАЛЬНАЯ ЭКОНОМИКА</t>
  </si>
  <si>
    <t>Общеэкономические вопросы</t>
  </si>
  <si>
    <t>Топливно-энергетический комплекс</t>
  </si>
  <si>
    <t>Сельское хозяйство и рыболовство</t>
  </si>
  <si>
    <t>Водное хозяйство</t>
  </si>
  <si>
    <t>Лесное хозяйство</t>
  </si>
  <si>
    <t>Транспорт</t>
  </si>
  <si>
    <t>08</t>
  </si>
  <si>
    <t>Дорожное хозяйство (дорожные фонды)</t>
  </si>
  <si>
    <t>Другие вопросы в области национальной экономики</t>
  </si>
  <si>
    <t>12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</si>
  <si>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</si>
  <si>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</si>
  <si>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</si>
  <si>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</si>
  <si>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</si>
  <si>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</si>
  <si>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</si>
  <si>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</si>
  <si>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</si>
  <si>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</si>
  <si>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</si>
  <si>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Среднее профессиональное образование</t>
  </si>
  <si>
    <t>Профессиональная подготовка, переподготовка и повышение квалификации</t>
  </si>
  <si>
    <t>Молодежная политика и оздоровление детей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</si>
  <si>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</si>
  <si>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</si>
  <si>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</si>
  <si>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</si>
  <si>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ЗДРАВООХРАНЕНИЕ</t>
  </si>
  <si>
    <t>Стационарная медицинская помощь</t>
  </si>
  <si>
    <t>Амбулаторная помощь</t>
  </si>
  <si>
    <t>Скорая медицинская помощь</t>
  </si>
  <si>
    <t>Санаторно-оздоровительная помощь</t>
  </si>
  <si>
    <t>Заготовка, переработка, хранение и обеспечение безопасности донорской крови и ее компонентов</t>
  </si>
  <si>
    <t>Другие вопросы в области здравоохранения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</si>
  <si>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</si>
  <si>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</si>
  <si>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</si>
  <si>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</si>
  <si>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</si>
  <si>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</si>
  <si>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</si>
  <si>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</si>
  <si>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</si>
  <si>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</si>
  <si>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</si>
  <si>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СРЕДСТВА МАССОВОЙ ИНФОРМАЦИИ</t>
  </si>
  <si>
    <t>Периодическая печать и издательства</t>
  </si>
  <si>
    <t>Другие вопросы в области средств массовой информации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</si>
  <si>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</si>
  <si>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</si>
  <si>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МЕЖБЮДЖЕТНЫЕ ТРАНСФЕРТЫ ОБЩЕГО ХАРАКТЕРА БЮДЖЕТАМ БЮДЖЕТНОЙ СИСТЕМЫ 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</si>
  <si>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</si>
  <si>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Иные дотации</t>
  </si>
  <si>
    <t>Прочие межбюджетные трансферты общего характера</t>
  </si>
  <si>
    <t>ИТОГО</t>
  </si>
  <si>
    <t>Правительство Магаданской области</t>
  </si>
  <si>
    <t>Магаданская обласная Дума</t>
  </si>
  <si>
    <t>Контрольно-счетная палата Магаданской области</t>
  </si>
  <si>
    <t>Министерство финансов Магаланскоц области</t>
  </si>
  <si>
    <t>Государственная инспекция финансового контроля Магаданской области</t>
  </si>
  <si>
    <t>Избирательная комиссия Магаданской области</t>
  </si>
  <si>
    <t>Министерство финансов Магаданской области</t>
  </si>
  <si>
    <t>Министерство экономического развития, инвестиционной политики и инноваций Магаданской области</t>
  </si>
  <si>
    <t>Министерство государственно-правового развития Магаданской области</t>
  </si>
  <si>
    <t>Министерство труда и социальной политики магаданской области</t>
  </si>
  <si>
    <t>Министерство здравоохранения Магаданской  области</t>
  </si>
  <si>
    <t>Министерство образования и молодежной политики Магаданской области</t>
  </si>
  <si>
    <t>Министерство природных ресурсов и экологии Магадаснской области</t>
  </si>
  <si>
    <t>Министерство дорожного хозяйства, траспорта и связи Магаданской области</t>
  </si>
  <si>
    <t>Министерство строительства, жилищно-коммунальногохозяйства и энергетики Магаданской области</t>
  </si>
  <si>
    <t>Департамент имущественных и земельных отношений Магаданской облсти</t>
  </si>
  <si>
    <t>Государственная жилищная испекция Магаданской области</t>
  </si>
  <si>
    <t>Управление архитектуры и градостроительства Магаданской области</t>
  </si>
  <si>
    <t>Департамент цен и тарифов Магадаснкой области</t>
  </si>
  <si>
    <t>Министерство сельского хозяйства, рыболовства и продовольствия Магаданской области</t>
  </si>
  <si>
    <t>Департамент ветеринарии Магааднской области</t>
  </si>
  <si>
    <t>Департамент лесного хозяйства, контроля и надзора за состоянием лесов Магаданской области</t>
  </si>
  <si>
    <t>Министерство культуры и туризма Магаданской области</t>
  </si>
  <si>
    <t>Департамент по охоте и надзору за использованием объектов животного мира и среды их обитания Магаданской области</t>
  </si>
  <si>
    <t>Государственная инспекция по надзору за техническим состоянием самоходных машин и других видов техники Магаданской области</t>
  </si>
  <si>
    <t>Министерство здравоохранения и демографической политики Магаданской области</t>
  </si>
  <si>
    <t>Департамент физической культуры и спорта Магадаснкой области</t>
  </si>
  <si>
    <t>Министерство труда и социальной политики Магаданской области</t>
  </si>
  <si>
    <t>Медицинская помощь в дневных стационарах всех типов</t>
  </si>
  <si>
    <t>Министерство финансов Магаданской  области</t>
  </si>
  <si>
    <t>Сведения о расходах областного бюджета, фактически произведенных в 2017 году, по разделам, подразделам классификации расходов бюджета</t>
  </si>
  <si>
    <t>Государствення жилищная инспекция Магаданской области</t>
  </si>
  <si>
    <t>Администрация Особой эконосической зоны</t>
  </si>
  <si>
    <t>Дополнительное образование детей</t>
  </si>
  <si>
    <t xml:space="preserve">Судебная система </t>
  </si>
  <si>
    <t>Министерство дорожного хозяйства, траспорта  и связи Магаданской области</t>
  </si>
  <si>
    <t>Невыполнение первоначально утвержденных показателей расходов связано со снижением объема мероприятий по противопожарному обустройству лесов, строительству и эксплуатации дорог противопожарного назначения, устройству и прочистке противопожарных минерализованных полос  в связи с отсутствием заявок по объявленным электронным аукционам. Также в результате изменения объемов по тушению лесных пожаров, сумма субсидии из федерального бюджета на финансовое обеспечение выполнения МОГБУ "Авиалесоохрана" государственного задания, была уменьшена на 21,5 млн. рублей.</t>
  </si>
  <si>
    <t>Уменьшение  бюджетных ассигновани в связи с перераспределением на другие мероприятия программ</t>
  </si>
  <si>
    <t>В связи с увеличением средств в сумме- 35 000,0 тыс.рублей по основному мероприятию "Создание автономных пунктов доступа мобильной и экстренной (аварийно-вызывной) связи на автомобильных дорогах Магаданской области"по Государственной программе Магаданской области "Защита населения и территории от чрезвычайных ситуаций и обеспечение пожарной безопасности в Магаданской области" на 2014-2020 годы"</t>
  </si>
  <si>
    <t xml:space="preserve">Реконструкция 3-этажного жилого дома по ул. Школьная, д. 3 в .п. Ягодное  - в связи с высокими темпами работ, увеличение ЛБО </t>
  </si>
  <si>
    <t>Увеличение бюджетных ассигнований-2 624 901,8 тыс.рублей по основному мероприятию "Предоставление мер государственной поддержки при осуществлении тарифообразования на электрическую энергию" ГП Магаданской области "Энергосбережение и повышение энергетической эффективности в Магаданской области" на 2014-2020 годы";увеличение бюджетных ассигнований по основному мероприятию "Поддержка коммунального хозяйства Магаданской области" по ГП Магаданской области "Обеспечение доступным и комфортным жильем жителей Магаданской области" на 2014-2020 годы"
-1 741 932,1 тыс. рублей</t>
  </si>
  <si>
    <t>Выполненные мероприятия по благоустройству территорий муниципальных образований Магаданской области оплачены не в полном объёме</t>
  </si>
  <si>
    <t>Проектирование и строительство детского сада на 175 мест в пос. Ягодное (на основе полнокомплектных зданий) - не исполнение обязательств подрядной организацией</t>
  </si>
  <si>
    <t xml:space="preserve">Реконструкция школы в с. Гижиге - высокие темпы работ.                                             Ремонт квартир КМНС - отсутствие средств в областном бюджете  Школа д/с п. Омчак - снятие средств, стоит вопрос о целесообразности строительства </t>
  </si>
  <si>
    <t>Реконструкция здания учебно-лабораторного корпуса ГБОУ СПО "Магаданский политехнический техникум" - расторжение государственного контракта на выполнение проектных работ в связи с неисполнением обязательств исполнителем</t>
  </si>
  <si>
    <t>Строительство объекта "под ключ" Магаданский областной онкологический диспансер с радиологическим корпусом на 20 коек" (организация проектирования, строительства и оснащения необходимым медицинским оборудованием) - увеличение бюджетных ассигнований в связи с увеличением темпов роста  Строительство фельдшерско-акушерского пункта в с. Тахтоямск - расторжение государственного контракта в связи с неисполнением обязательств исполнителем</t>
  </si>
  <si>
    <t>ФОК п. Палатка: уведом.№ 1 - 11 01 -56 000,0 тыс. руб; увед.№ 5 - 11 02 -56 000,0 тыс.руб исполнение 100%</t>
  </si>
  <si>
    <t xml:space="preserve">Физкультурно-оздоровительный комплекс с универсальным игровым залом в г. Сусумане,физкультурно-оздоровительного комплекса с плавательным бассейном 25 8,5 м в пос. Омсукчан
 - не исполнение подрядной организацией объемов работ  </t>
  </si>
  <si>
    <t>распоряжение Губернатора Магаданской области от 10 февраля 2017 года № 54-р «О выделении средств»;                                                                                                  увеличение лимитов бюджетных обязательств, в целях реализации мероприятий по внедрению дистанционной системы телемедицинских консультаций на территории Магаданской области и внедрения единой платформы сайтов медицинских организаций.</t>
  </si>
  <si>
    <t>Увеличение лимитов бюджетных обязательств за счет изменения раздела, подраздела.</t>
  </si>
  <si>
    <t xml:space="preserve">уточнение федеральных средств, с целью реализации плана мероприятий по созданию безбарьерной среды для инвалидов и других маломобильных групп населения </t>
  </si>
  <si>
    <t>Средства перераспределены на мероприятия, предусмотреные региональной программой переселения подпрограммы "Оказание содействия добровольному переселению соотечественников, проживающих за рубежом, в Магаданскую область" на 2014-2020 годы" Государственной программы "Трудовые ресурсы Магаданской области" на 2014-2020 годы"  в связи с уточнением плана мероприятий государственнгых программ</t>
  </si>
  <si>
    <t>Выделение федеральных средства на выплату региональной социальной доплаты к пенсии на сумму 166496,5 тыс. рублей. Кроме того, возникла экономия из-за уменьшения численности получателей РСД</t>
  </si>
  <si>
    <t>Выделение дополнительных федеральных средств на выплаты пособия на третьего и последующих детей, на компенсацию отдельным категориям граждан оплаты взноса на капитальный ремонт общего имущества в многоквартирном доме, на выплату единовременного пособия при всех формах устройства детей, лишенных родительского попечения, в семью; 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призыву, в соответствии с Федеральным законом от 19 мая 1995 года № 81-ФЗ «О государственных пособиях гражданам, имеющим детей»</t>
  </si>
  <si>
    <t>Перераспределение средств на сумму 10422,2 тыс. рублей при покупке квартир многодетным в связи с уточнением раздела 1006 на раздел 1004</t>
  </si>
  <si>
    <t>в соответствии с распоряжение  Правительства Российской Федерации от 09 декабря 2017 года № 2748-р   Магаданской области выделено 375 171,9 тысяч  рублей дотации на поддержку мер по обеспечению сбалансированности бюджета  как региону , достигшему наилучших результатов по социально-экономическому развитию территорий по итогам 2016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</si>
</sst>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0"/>
      <color rgb="FF000000"/>
      <name val="Times New Roman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63">
    <xf numFmtId="0" fontId="0" fillId="0" borderId="0" xfId="0" applyFont="1" applyFill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horizontal="right" vertical="center" wrapText="1"/>
    </xf>
    <xf numFmtId="165" fontId="2" fillId="0" borderId="1" xfId="0" applyNumberFormat="1" applyFont="1" applyFill="1" applyBorder="1" applyAlignment="1">
      <alignment horizontal="right" vertical="center" wrapText="1"/>
    </xf>
    <xf numFmtId="165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165" fontId="6" fillId="0" borderId="1" xfId="0" applyNumberFormat="1" applyFont="1" applyFill="1" applyBorder="1" applyAlignment="1">
      <alignment horizontal="right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165" fontId="7" fillId="0" borderId="1" xfId="0" applyNumberFormat="1" applyFont="1" applyFill="1" applyBorder="1" applyAlignment="1">
      <alignment horizontal="right" vertical="center" wrapText="1"/>
    </xf>
    <xf numFmtId="165" fontId="1" fillId="0" borderId="1" xfId="0" applyNumberFormat="1" applyFont="1" applyFill="1" applyBorder="1" applyAlignment="1">
      <alignment vertical="top" wrapText="1"/>
    </xf>
    <xf numFmtId="165" fontId="6" fillId="0" borderId="1" xfId="0" applyNumberFormat="1" applyFont="1" applyFill="1" applyBorder="1" applyAlignment="1">
      <alignment vertical="top" wrapText="1"/>
    </xf>
    <xf numFmtId="165" fontId="0" fillId="0" borderId="1" xfId="0" applyNumberFormat="1" applyFont="1" applyFill="1" applyBorder="1" applyAlignment="1">
      <alignment vertical="top" wrapText="1"/>
    </xf>
    <xf numFmtId="165" fontId="2" fillId="0" borderId="1" xfId="0" applyNumberFormat="1" applyFont="1" applyFill="1" applyBorder="1" applyAlignment="1">
      <alignment vertical="top" wrapText="1"/>
    </xf>
    <xf numFmtId="165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165" fontId="0" fillId="0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vertical="top" wrapText="1"/>
    </xf>
    <xf numFmtId="4" fontId="0" fillId="0" borderId="1" xfId="0" applyNumberFormat="1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49" fontId="1" fillId="0" borderId="1" xfId="0" applyNumberFormat="1" applyFont="1" applyFill="1" applyBorder="1" applyAlignment="1">
      <alignment vertical="top" wrapText="1"/>
    </xf>
    <xf numFmtId="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0" fillId="2" borderId="1" xfId="0" applyFont="1" applyFill="1" applyBorder="1" applyAlignment="1">
      <alignment vertical="top" wrapText="1"/>
    </xf>
    <xf numFmtId="0" fontId="1" fillId="0" borderId="0" xfId="0" applyFont="1" applyFill="1" applyAlignment="1">
      <alignment vertical="top" wrapText="1"/>
    </xf>
    <xf numFmtId="0" fontId="0" fillId="0" borderId="0" xfId="0" applyFont="1" applyFill="1" applyAlignment="1">
      <alignment horizontal="right" vertical="top" wrapText="1"/>
    </xf>
    <xf numFmtId="164" fontId="0" fillId="2" borderId="0" xfId="0" applyNumberFormat="1" applyFont="1" applyFill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164" fontId="6" fillId="2" borderId="1" xfId="0" applyNumberFormat="1" applyFont="1" applyFill="1" applyBorder="1" applyAlignment="1">
      <alignment horizontal="right" vertical="center" wrapText="1"/>
    </xf>
    <xf numFmtId="164" fontId="5" fillId="2" borderId="1" xfId="0" applyNumberFormat="1" applyFont="1" applyFill="1" applyBorder="1" applyAlignment="1">
      <alignment horizontal="right" vertical="center" wrapText="1"/>
    </xf>
    <xf numFmtId="164" fontId="7" fillId="2" borderId="1" xfId="0" applyNumberFormat="1" applyFont="1" applyFill="1" applyBorder="1" applyAlignment="1">
      <alignment horizontal="right" vertical="center" wrapText="1"/>
    </xf>
    <xf numFmtId="49" fontId="1" fillId="0" borderId="1" xfId="0" applyNumberFormat="1" applyFont="1" applyFill="1" applyBorder="1" applyAlignment="1">
      <alignment horizontal="center" vertical="top" wrapText="1"/>
    </xf>
    <xf numFmtId="4" fontId="4" fillId="2" borderId="1" xfId="0" applyNumberFormat="1" applyFont="1" applyFill="1" applyBorder="1" applyAlignment="1">
      <alignment horizontal="right" vertical="center" wrapText="1"/>
    </xf>
    <xf numFmtId="4" fontId="0" fillId="0" borderId="0" xfId="0" applyNumberFormat="1" applyFont="1" applyFill="1" applyAlignment="1">
      <alignment vertical="top" wrapText="1"/>
    </xf>
    <xf numFmtId="0" fontId="0" fillId="0" borderId="2" xfId="0" applyFont="1" applyFill="1" applyBorder="1" applyAlignment="1">
      <alignment horizontal="right" vertical="top" wrapText="1"/>
    </xf>
    <xf numFmtId="0" fontId="3" fillId="0" borderId="0" xfId="0" applyFont="1" applyFill="1" applyAlignment="1">
      <alignment horizontal="center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6"/>
  <sheetViews>
    <sheetView tabSelected="1" zoomScaleSheetLayoutView="100" workbookViewId="0">
      <selection activeCell="K120" sqref="K120"/>
    </sheetView>
  </sheetViews>
  <sheetFormatPr defaultRowHeight="12.75" x14ac:dyDescent="0.2"/>
  <cols>
    <col min="1" max="1" width="54.83203125" customWidth="1"/>
    <col min="2" max="2" width="3.83203125" customWidth="1"/>
    <col min="3" max="3" width="4.33203125" customWidth="1"/>
    <col min="4" max="6" width="14.5" style="47" bestFit="1" customWidth="1"/>
    <col min="7" max="7" width="13.6640625" style="47" bestFit="1" customWidth="1"/>
    <col min="8" max="8" width="12.1640625" style="48" customWidth="1"/>
    <col min="9" max="9" width="64.1640625" customWidth="1"/>
    <col min="11" max="11" width="68.1640625" customWidth="1"/>
  </cols>
  <sheetData>
    <row r="1" spans="1:11" x14ac:dyDescent="0.2">
      <c r="A1" t="s">
        <v>0</v>
      </c>
    </row>
    <row r="2" spans="1:11" ht="45.75" customHeight="1" x14ac:dyDescent="0.2">
      <c r="A2" s="60" t="s">
        <v>122</v>
      </c>
      <c r="B2" s="60"/>
      <c r="C2" s="60"/>
      <c r="D2" s="60"/>
      <c r="E2" s="60"/>
      <c r="F2" s="60"/>
      <c r="G2" s="60"/>
      <c r="H2" s="60"/>
      <c r="I2" s="60"/>
    </row>
    <row r="3" spans="1:11" x14ac:dyDescent="0.2">
      <c r="A3" s="59" t="s">
        <v>1</v>
      </c>
      <c r="B3" s="59"/>
      <c r="C3" s="59"/>
      <c r="D3" s="59"/>
      <c r="E3" s="59"/>
      <c r="F3" s="59"/>
      <c r="G3" s="59"/>
      <c r="H3" s="59"/>
      <c r="I3" s="59"/>
    </row>
    <row r="4" spans="1:11" ht="67.5" customHeight="1" x14ac:dyDescent="0.2">
      <c r="A4" s="1" t="s">
        <v>2</v>
      </c>
      <c r="B4" s="1" t="s">
        <v>3</v>
      </c>
      <c r="C4" s="1" t="s">
        <v>4</v>
      </c>
      <c r="D4" s="49" t="s">
        <v>5</v>
      </c>
      <c r="E4" s="49" t="s">
        <v>6</v>
      </c>
      <c r="F4" s="49" t="s">
        <v>7</v>
      </c>
      <c r="G4" s="49" t="s">
        <v>8</v>
      </c>
      <c r="H4" s="50" t="s">
        <v>9</v>
      </c>
      <c r="I4" s="1" t="s">
        <v>10</v>
      </c>
    </row>
    <row r="5" spans="1:11" x14ac:dyDescent="0.2">
      <c r="A5" s="2" t="s">
        <v>11</v>
      </c>
      <c r="B5" s="1" t="s">
        <v>12</v>
      </c>
      <c r="C5" s="1" t="s">
        <v>13</v>
      </c>
      <c r="D5" s="26">
        <f>D6+D8+D11+D13+D14+D18+D20+D22</f>
        <v>1290490.6000000001</v>
      </c>
      <c r="E5" s="34">
        <f>E6+E8+E11+E14+E18+E20+E22</f>
        <v>1325610.3999999999</v>
      </c>
      <c r="F5" s="34">
        <f>F6+F8+F11+F14+F18+F20+F22</f>
        <v>1210307.2</v>
      </c>
      <c r="G5" s="19">
        <f>E5-D5</f>
        <v>35119.799999999814</v>
      </c>
      <c r="H5" s="51">
        <f>F5/D5*100</f>
        <v>93.78659557845674</v>
      </c>
      <c r="I5" s="4" t="s">
        <v>0</v>
      </c>
    </row>
    <row r="6" spans="1:11" ht="38.25" x14ac:dyDescent="0.2">
      <c r="A6" s="2" t="s">
        <v>14</v>
      </c>
      <c r="B6" s="5" t="s">
        <v>12</v>
      </c>
      <c r="C6" s="5" t="s">
        <v>15</v>
      </c>
      <c r="D6" s="16">
        <f>D7</f>
        <v>6966</v>
      </c>
      <c r="E6" s="16">
        <f>E7</f>
        <v>6966</v>
      </c>
      <c r="F6" s="16">
        <f>F7</f>
        <v>6929.2</v>
      </c>
      <c r="G6" s="16">
        <f t="shared" ref="G6:G14" si="0">E6-D6</f>
        <v>0</v>
      </c>
      <c r="H6" s="51">
        <f>F6/D6*100</f>
        <v>99.47171978179729</v>
      </c>
      <c r="I6" s="4"/>
    </row>
    <row r="7" spans="1:11" x14ac:dyDescent="0.2">
      <c r="A7" s="6" t="s">
        <v>92</v>
      </c>
      <c r="B7" s="4" t="s">
        <v>0</v>
      </c>
      <c r="C7" s="4" t="s">
        <v>0</v>
      </c>
      <c r="D7" s="8">
        <v>6966</v>
      </c>
      <c r="E7" s="8">
        <v>6966</v>
      </c>
      <c r="F7" s="8">
        <v>6929.2</v>
      </c>
      <c r="G7" s="28">
        <f t="shared" si="0"/>
        <v>0</v>
      </c>
      <c r="H7" s="52"/>
      <c r="I7" s="4"/>
    </row>
    <row r="8" spans="1:11" ht="51" x14ac:dyDescent="0.2">
      <c r="A8" s="2" t="s">
        <v>16</v>
      </c>
      <c r="B8" s="1" t="s">
        <v>12</v>
      </c>
      <c r="C8" s="1" t="s">
        <v>17</v>
      </c>
      <c r="D8" s="26">
        <f>SUM(D9:D10)</f>
        <v>139688.9</v>
      </c>
      <c r="E8" s="26">
        <f>SUM(E9:E10)</f>
        <v>130471.8</v>
      </c>
      <c r="F8" s="26">
        <f>SUM(F9:F10)</f>
        <v>127900.3</v>
      </c>
      <c r="G8" s="26">
        <f t="shared" si="0"/>
        <v>-9217.0999999999913</v>
      </c>
      <c r="H8" s="50">
        <f t="shared" ref="H8:H14" si="1">F8/D8*100</f>
        <v>91.560818361373038</v>
      </c>
      <c r="I8" s="4"/>
    </row>
    <row r="9" spans="1:11" x14ac:dyDescent="0.2">
      <c r="A9" s="12" t="s">
        <v>92</v>
      </c>
      <c r="B9" s="5"/>
      <c r="C9" s="5"/>
      <c r="D9" s="13">
        <v>6644.9</v>
      </c>
      <c r="E9" s="13">
        <v>9927.7999999999993</v>
      </c>
      <c r="F9" s="13">
        <v>9770.1</v>
      </c>
      <c r="G9" s="13">
        <f t="shared" si="0"/>
        <v>3282.8999999999996</v>
      </c>
      <c r="H9" s="53">
        <f t="shared" si="1"/>
        <v>147.03155803699079</v>
      </c>
      <c r="I9" s="4"/>
    </row>
    <row r="10" spans="1:11" x14ac:dyDescent="0.2">
      <c r="A10" s="12" t="s">
        <v>93</v>
      </c>
      <c r="B10" s="5"/>
      <c r="C10" s="5"/>
      <c r="D10" s="13">
        <v>133044</v>
      </c>
      <c r="E10" s="13">
        <v>120544</v>
      </c>
      <c r="F10" s="13">
        <v>118130.2</v>
      </c>
      <c r="G10" s="13">
        <f t="shared" si="0"/>
        <v>-12500</v>
      </c>
      <c r="H10" s="53">
        <f t="shared" si="1"/>
        <v>88.790325005261423</v>
      </c>
      <c r="I10" s="4"/>
      <c r="K10" s="40"/>
    </row>
    <row r="11" spans="1:11" ht="51" x14ac:dyDescent="0.2">
      <c r="A11" s="2" t="s">
        <v>18</v>
      </c>
      <c r="B11" s="1" t="s">
        <v>12</v>
      </c>
      <c r="C11" s="1" t="s">
        <v>19</v>
      </c>
      <c r="D11" s="16">
        <f>D12</f>
        <v>209266.7</v>
      </c>
      <c r="E11" s="16">
        <f>E12</f>
        <v>230406.5</v>
      </c>
      <c r="F11" s="16">
        <f>F12</f>
        <v>228521.3</v>
      </c>
      <c r="G11" s="16">
        <f t="shared" si="0"/>
        <v>21139.799999999988</v>
      </c>
      <c r="H11" s="51">
        <f t="shared" si="1"/>
        <v>109.2009861100691</v>
      </c>
      <c r="I11" s="4"/>
    </row>
    <row r="12" spans="1:11" x14ac:dyDescent="0.2">
      <c r="A12" s="12" t="s">
        <v>92</v>
      </c>
      <c r="B12" s="4" t="s">
        <v>0</v>
      </c>
      <c r="C12" s="4" t="s">
        <v>0</v>
      </c>
      <c r="D12" s="8">
        <v>209266.7</v>
      </c>
      <c r="E12" s="8">
        <v>230406.5</v>
      </c>
      <c r="F12" s="8">
        <v>228521.3</v>
      </c>
      <c r="G12" s="8">
        <f t="shared" si="0"/>
        <v>21139.799999999988</v>
      </c>
      <c r="H12" s="52">
        <f t="shared" si="1"/>
        <v>109.2009861100691</v>
      </c>
      <c r="I12" s="4"/>
    </row>
    <row r="13" spans="1:11" ht="13.5" x14ac:dyDescent="0.2">
      <c r="A13" s="2" t="s">
        <v>126</v>
      </c>
      <c r="B13" s="56" t="s">
        <v>12</v>
      </c>
      <c r="C13" s="56" t="s">
        <v>20</v>
      </c>
      <c r="D13" s="26">
        <v>500</v>
      </c>
      <c r="E13" s="20">
        <v>0</v>
      </c>
      <c r="F13" s="20">
        <v>0</v>
      </c>
      <c r="G13" s="20">
        <f t="shared" si="0"/>
        <v>-500</v>
      </c>
      <c r="H13" s="55">
        <f t="shared" si="1"/>
        <v>0</v>
      </c>
      <c r="I13" s="42"/>
    </row>
    <row r="14" spans="1:11" ht="38.25" x14ac:dyDescent="0.2">
      <c r="A14" s="10" t="s">
        <v>21</v>
      </c>
      <c r="B14" s="18" t="s">
        <v>12</v>
      </c>
      <c r="C14" s="18" t="s">
        <v>22</v>
      </c>
      <c r="D14" s="19">
        <f>SUM(D15:D17)</f>
        <v>137102.70000000001</v>
      </c>
      <c r="E14" s="19">
        <f>SUM(E15:E17)</f>
        <v>146399.70000000001</v>
      </c>
      <c r="F14" s="19">
        <f>SUM(F15:F17)</f>
        <v>140944.29999999999</v>
      </c>
      <c r="G14" s="19">
        <f t="shared" si="0"/>
        <v>9297</v>
      </c>
      <c r="H14" s="51">
        <f t="shared" si="1"/>
        <v>102.80198712352127</v>
      </c>
      <c r="I14" s="4"/>
    </row>
    <row r="15" spans="1:11" x14ac:dyDescent="0.2">
      <c r="A15" s="12" t="s">
        <v>94</v>
      </c>
      <c r="B15" s="5"/>
      <c r="C15" s="5"/>
      <c r="D15" s="17">
        <v>39116.800000000003</v>
      </c>
      <c r="E15" s="17">
        <v>39116.800000000003</v>
      </c>
      <c r="F15" s="17">
        <v>35185.4</v>
      </c>
      <c r="G15" s="17">
        <f t="shared" ref="G15:G21" si="2">E15-D15</f>
        <v>0</v>
      </c>
      <c r="H15" s="51">
        <f t="shared" ref="H15:H79" si="3">F15/D15*100</f>
        <v>89.949586878272243</v>
      </c>
      <c r="I15" s="4"/>
    </row>
    <row r="16" spans="1:11" x14ac:dyDescent="0.2">
      <c r="A16" s="12" t="s">
        <v>95</v>
      </c>
      <c r="B16" s="5"/>
      <c r="C16" s="5"/>
      <c r="D16" s="17">
        <v>68174.600000000006</v>
      </c>
      <c r="E16" s="17">
        <v>77738.899999999994</v>
      </c>
      <c r="F16" s="17">
        <v>76504.399999999994</v>
      </c>
      <c r="G16" s="17">
        <f t="shared" si="2"/>
        <v>9564.2999999999884</v>
      </c>
      <c r="H16" s="51">
        <f t="shared" si="3"/>
        <v>112.21833351424135</v>
      </c>
      <c r="I16" s="4"/>
    </row>
    <row r="17" spans="1:9" ht="25.5" x14ac:dyDescent="0.2">
      <c r="A17" s="12" t="s">
        <v>96</v>
      </c>
      <c r="B17" s="5"/>
      <c r="C17" s="5"/>
      <c r="D17" s="17">
        <v>29811.3</v>
      </c>
      <c r="E17" s="17">
        <v>29544</v>
      </c>
      <c r="F17" s="17">
        <v>29254.5</v>
      </c>
      <c r="G17" s="17">
        <f t="shared" si="2"/>
        <v>-267.29999999999927</v>
      </c>
      <c r="H17" s="51">
        <f t="shared" si="3"/>
        <v>98.132251864225978</v>
      </c>
      <c r="I17" s="4"/>
    </row>
    <row r="18" spans="1:9" ht="15.75" customHeight="1" x14ac:dyDescent="0.2">
      <c r="A18" s="10" t="s">
        <v>23</v>
      </c>
      <c r="B18" s="18" t="s">
        <v>12</v>
      </c>
      <c r="C18" s="18" t="s">
        <v>24</v>
      </c>
      <c r="D18" s="16">
        <f>D19</f>
        <v>32728.7</v>
      </c>
      <c r="E18" s="16">
        <f>E19</f>
        <v>34642.9</v>
      </c>
      <c r="F18" s="16">
        <f>F19</f>
        <v>34169.4</v>
      </c>
      <c r="G18" s="20">
        <f t="shared" si="2"/>
        <v>1914.2000000000007</v>
      </c>
      <c r="H18" s="51">
        <f t="shared" si="3"/>
        <v>104.40194691509288</v>
      </c>
      <c r="I18" s="4"/>
    </row>
    <row r="19" spans="1:9" x14ac:dyDescent="0.2">
      <c r="A19" s="12" t="s">
        <v>97</v>
      </c>
      <c r="B19" s="4" t="s">
        <v>0</v>
      </c>
      <c r="C19" s="4" t="s">
        <v>0</v>
      </c>
      <c r="D19" s="8">
        <v>32728.7</v>
      </c>
      <c r="E19" s="8">
        <v>34642.9</v>
      </c>
      <c r="F19" s="8">
        <v>34169.4</v>
      </c>
      <c r="G19" s="13">
        <f t="shared" si="2"/>
        <v>1914.2000000000007</v>
      </c>
      <c r="H19" s="51">
        <f t="shared" si="3"/>
        <v>104.40194691509288</v>
      </c>
      <c r="I19" s="40"/>
    </row>
    <row r="20" spans="1:9" ht="13.5" x14ac:dyDescent="0.2">
      <c r="A20" s="2" t="s">
        <v>25</v>
      </c>
      <c r="B20" s="18" t="s">
        <v>12</v>
      </c>
      <c r="C20" s="18" t="s">
        <v>26</v>
      </c>
      <c r="D20" s="16">
        <f>D21</f>
        <v>90000</v>
      </c>
      <c r="E20" s="16">
        <f>E21</f>
        <v>90000</v>
      </c>
      <c r="F20" s="16">
        <f>F21</f>
        <v>86143.7</v>
      </c>
      <c r="G20" s="20">
        <f t="shared" si="2"/>
        <v>0</v>
      </c>
      <c r="H20" s="51">
        <f t="shared" si="3"/>
        <v>95.715222222222224</v>
      </c>
      <c r="I20" s="4"/>
    </row>
    <row r="21" spans="1:9" x14ac:dyDescent="0.2">
      <c r="A21" s="12" t="s">
        <v>98</v>
      </c>
      <c r="B21" s="4" t="s">
        <v>0</v>
      </c>
      <c r="C21" s="4" t="s">
        <v>0</v>
      </c>
      <c r="D21" s="8">
        <v>90000</v>
      </c>
      <c r="E21" s="8">
        <v>90000</v>
      </c>
      <c r="F21" s="8">
        <v>86143.7</v>
      </c>
      <c r="G21" s="13">
        <f t="shared" si="2"/>
        <v>0</v>
      </c>
      <c r="H21" s="51">
        <f t="shared" si="3"/>
        <v>95.715222222222224</v>
      </c>
      <c r="I21" s="11"/>
    </row>
    <row r="22" spans="1:9" x14ac:dyDescent="0.2">
      <c r="A22" s="21" t="s">
        <v>27</v>
      </c>
      <c r="B22" s="15" t="s">
        <v>12</v>
      </c>
      <c r="C22" s="15" t="s">
        <v>28</v>
      </c>
      <c r="D22" s="16">
        <f>SUM(D23:D37)</f>
        <v>674237.60000000009</v>
      </c>
      <c r="E22" s="16">
        <f>SUM(E23:E37)</f>
        <v>686723.49999999988</v>
      </c>
      <c r="F22" s="16">
        <f>SUM(F23:F37)</f>
        <v>585699</v>
      </c>
      <c r="G22" s="16">
        <f>E22-D22</f>
        <v>12485.89999999979</v>
      </c>
      <c r="H22" s="51">
        <f t="shared" si="3"/>
        <v>86.868338401774082</v>
      </c>
      <c r="I22" s="4"/>
    </row>
    <row r="23" spans="1:9" x14ac:dyDescent="0.2">
      <c r="A23" s="22" t="s">
        <v>92</v>
      </c>
      <c r="B23" s="23" t="s">
        <v>0</v>
      </c>
      <c r="C23" s="23" t="s">
        <v>0</v>
      </c>
      <c r="D23" s="8">
        <v>27890.799999999999</v>
      </c>
      <c r="E23" s="8">
        <v>146725.29999999999</v>
      </c>
      <c r="F23" s="8">
        <v>116589.7</v>
      </c>
      <c r="G23" s="13">
        <f t="shared" ref="G23:G37" si="4">E23-D23</f>
        <v>118834.49999999999</v>
      </c>
      <c r="H23" s="51">
        <f t="shared" si="3"/>
        <v>418.02207179428342</v>
      </c>
      <c r="I23" s="4"/>
    </row>
    <row r="24" spans="1:9" x14ac:dyDescent="0.2">
      <c r="A24" s="22" t="s">
        <v>93</v>
      </c>
      <c r="B24" s="23" t="s">
        <v>0</v>
      </c>
      <c r="C24" s="23" t="s">
        <v>0</v>
      </c>
      <c r="D24" s="8">
        <v>6456</v>
      </c>
      <c r="E24" s="8">
        <v>4788</v>
      </c>
      <c r="F24" s="8">
        <v>4602.6000000000004</v>
      </c>
      <c r="G24" s="13">
        <f t="shared" si="4"/>
        <v>-1668</v>
      </c>
      <c r="H24" s="51">
        <f t="shared" si="3"/>
        <v>71.291821561338296</v>
      </c>
      <c r="I24" s="45"/>
    </row>
    <row r="25" spans="1:9" ht="38.25" x14ac:dyDescent="0.2">
      <c r="A25" s="24" t="s">
        <v>99</v>
      </c>
      <c r="B25" s="23" t="s">
        <v>0</v>
      </c>
      <c r="C25" s="23" t="s">
        <v>0</v>
      </c>
      <c r="D25" s="8">
        <v>43924.9</v>
      </c>
      <c r="E25" s="8">
        <v>4075.8</v>
      </c>
      <c r="F25" s="8">
        <v>2997.1</v>
      </c>
      <c r="G25" s="13">
        <f t="shared" si="4"/>
        <v>-39849.1</v>
      </c>
      <c r="H25" s="51">
        <f t="shared" si="3"/>
        <v>6.8232369339486256</v>
      </c>
      <c r="I25" s="4"/>
    </row>
    <row r="26" spans="1:9" x14ac:dyDescent="0.2">
      <c r="A26" s="22" t="s">
        <v>98</v>
      </c>
      <c r="B26" s="23" t="s">
        <v>0</v>
      </c>
      <c r="C26" s="23" t="s">
        <v>0</v>
      </c>
      <c r="D26" s="8">
        <v>33529.599999999999</v>
      </c>
      <c r="E26" s="8">
        <v>35286.5</v>
      </c>
      <c r="F26" s="8">
        <v>34773.5</v>
      </c>
      <c r="G26" s="13">
        <f t="shared" si="4"/>
        <v>1756.9000000000015</v>
      </c>
      <c r="H26" s="51">
        <f t="shared" si="3"/>
        <v>103.70985636571865</v>
      </c>
      <c r="I26" s="4"/>
    </row>
    <row r="27" spans="1:9" ht="25.5" x14ac:dyDescent="0.2">
      <c r="A27" s="22" t="s">
        <v>100</v>
      </c>
      <c r="B27" s="23" t="s">
        <v>0</v>
      </c>
      <c r="C27" s="23" t="s">
        <v>0</v>
      </c>
      <c r="D27" s="8">
        <v>213932.4</v>
      </c>
      <c r="E27" s="8">
        <v>214007.8</v>
      </c>
      <c r="F27" s="8">
        <v>211223.6</v>
      </c>
      <c r="G27" s="13">
        <f t="shared" si="4"/>
        <v>75.399999999994179</v>
      </c>
      <c r="H27" s="51">
        <f t="shared" si="3"/>
        <v>98.733805632059486</v>
      </c>
      <c r="I27" s="4"/>
    </row>
    <row r="28" spans="1:9" ht="89.25" x14ac:dyDescent="0.2">
      <c r="A28" s="22" t="s">
        <v>102</v>
      </c>
      <c r="B28" s="23" t="s">
        <v>0</v>
      </c>
      <c r="C28" s="23" t="s">
        <v>0</v>
      </c>
      <c r="D28" s="8">
        <v>0</v>
      </c>
      <c r="E28" s="8">
        <v>8538</v>
      </c>
      <c r="F28" s="8">
        <v>38</v>
      </c>
      <c r="G28" s="13">
        <f t="shared" si="4"/>
        <v>8538</v>
      </c>
      <c r="H28" s="51">
        <v>0</v>
      </c>
      <c r="I28" s="41" t="s">
        <v>140</v>
      </c>
    </row>
    <row r="29" spans="1:9" ht="25.5" x14ac:dyDescent="0.2">
      <c r="A29" s="24" t="s">
        <v>103</v>
      </c>
      <c r="B29" s="23" t="s">
        <v>0</v>
      </c>
      <c r="C29" s="23" t="s">
        <v>0</v>
      </c>
      <c r="D29" s="8">
        <v>0</v>
      </c>
      <c r="E29" s="8">
        <v>30</v>
      </c>
      <c r="F29" s="8">
        <v>30</v>
      </c>
      <c r="G29" s="13">
        <f t="shared" si="4"/>
        <v>30</v>
      </c>
      <c r="H29" s="51">
        <v>0</v>
      </c>
      <c r="I29" s="41"/>
    </row>
    <row r="30" spans="1:9" ht="25.5" x14ac:dyDescent="0.2">
      <c r="A30" s="24" t="s">
        <v>111</v>
      </c>
      <c r="B30" s="23" t="s">
        <v>0</v>
      </c>
      <c r="C30" s="23" t="s">
        <v>0</v>
      </c>
      <c r="D30" s="8">
        <v>0</v>
      </c>
      <c r="E30" s="8">
        <v>55</v>
      </c>
      <c r="F30" s="8">
        <v>55</v>
      </c>
      <c r="G30" s="13">
        <f t="shared" si="4"/>
        <v>55</v>
      </c>
      <c r="H30" s="51">
        <v>0</v>
      </c>
      <c r="I30" s="4"/>
    </row>
    <row r="31" spans="1:9" ht="25.5" x14ac:dyDescent="0.2">
      <c r="A31" s="24" t="s">
        <v>105</v>
      </c>
      <c r="B31" s="23" t="s">
        <v>0</v>
      </c>
      <c r="C31" s="23" t="s">
        <v>0</v>
      </c>
      <c r="D31" s="8">
        <v>114622.2</v>
      </c>
      <c r="E31" s="8">
        <v>5826.6</v>
      </c>
      <c r="F31" s="8">
        <v>5826.6</v>
      </c>
      <c r="G31" s="13">
        <f t="shared" si="4"/>
        <v>-108795.59999999999</v>
      </c>
      <c r="H31" s="51">
        <f t="shared" si="3"/>
        <v>5.0833084690400296</v>
      </c>
      <c r="I31" s="44"/>
    </row>
    <row r="32" spans="1:9" ht="38.25" x14ac:dyDescent="0.2">
      <c r="A32" s="24" t="s">
        <v>106</v>
      </c>
      <c r="B32" s="23" t="s">
        <v>0</v>
      </c>
      <c r="C32" s="23" t="s">
        <v>0</v>
      </c>
      <c r="D32" s="8">
        <v>4629.5</v>
      </c>
      <c r="E32" s="8">
        <v>2559.3000000000002</v>
      </c>
      <c r="F32" s="8">
        <v>2056</v>
      </c>
      <c r="G32" s="13">
        <f t="shared" si="4"/>
        <v>-2070.1999999999998</v>
      </c>
      <c r="H32" s="51">
        <f t="shared" si="3"/>
        <v>44.410843503618104</v>
      </c>
      <c r="I32" s="44" t="s">
        <v>129</v>
      </c>
    </row>
    <row r="33" spans="1:9" x14ac:dyDescent="0.2">
      <c r="A33" s="24" t="s">
        <v>110</v>
      </c>
      <c r="B33" s="23" t="s">
        <v>0</v>
      </c>
      <c r="C33" s="23" t="s">
        <v>0</v>
      </c>
      <c r="D33" s="8">
        <v>0</v>
      </c>
      <c r="E33" s="8">
        <v>25</v>
      </c>
      <c r="F33" s="8">
        <v>25</v>
      </c>
      <c r="G33" s="13">
        <f t="shared" si="4"/>
        <v>25</v>
      </c>
      <c r="H33" s="51" t="e">
        <f t="shared" si="3"/>
        <v>#DIV/0!</v>
      </c>
      <c r="I33" s="4"/>
    </row>
    <row r="34" spans="1:9" ht="25.5" x14ac:dyDescent="0.2">
      <c r="A34" s="24" t="s">
        <v>107</v>
      </c>
      <c r="B34" s="23" t="s">
        <v>0</v>
      </c>
      <c r="C34" s="23" t="s">
        <v>0</v>
      </c>
      <c r="D34" s="8">
        <v>209372.2</v>
      </c>
      <c r="E34" s="8">
        <v>245101.8</v>
      </c>
      <c r="F34" s="8">
        <v>188175.2</v>
      </c>
      <c r="G34" s="13">
        <f t="shared" si="4"/>
        <v>35729.599999999977</v>
      </c>
      <c r="H34" s="51">
        <f t="shared" si="3"/>
        <v>89.875924310868399</v>
      </c>
      <c r="I34" s="42"/>
    </row>
    <row r="35" spans="1:9" ht="25.5" x14ac:dyDescent="0.2">
      <c r="A35" s="24" t="s">
        <v>123</v>
      </c>
      <c r="B35" s="23" t="s">
        <v>0</v>
      </c>
      <c r="C35" s="23" t="s">
        <v>0</v>
      </c>
      <c r="D35" s="8">
        <v>0</v>
      </c>
      <c r="E35" s="8">
        <v>52</v>
      </c>
      <c r="F35" s="8">
        <v>52</v>
      </c>
      <c r="G35" s="13">
        <f t="shared" si="4"/>
        <v>52</v>
      </c>
      <c r="H35" s="51" t="e">
        <f t="shared" si="3"/>
        <v>#DIV/0!</v>
      </c>
      <c r="I35" s="4"/>
    </row>
    <row r="36" spans="1:9" x14ac:dyDescent="0.2">
      <c r="A36" s="24" t="s">
        <v>124</v>
      </c>
      <c r="B36" s="23" t="s">
        <v>0</v>
      </c>
      <c r="C36" s="23" t="s">
        <v>0</v>
      </c>
      <c r="D36" s="8">
        <v>17697</v>
      </c>
      <c r="E36" s="8">
        <v>17464</v>
      </c>
      <c r="F36" s="8">
        <v>17342.7</v>
      </c>
      <c r="G36" s="13">
        <f t="shared" si="4"/>
        <v>-233</v>
      </c>
      <c r="H36" s="51">
        <f t="shared" si="3"/>
        <v>97.997965756907959</v>
      </c>
      <c r="I36" s="4"/>
    </row>
    <row r="37" spans="1:9" ht="25.5" x14ac:dyDescent="0.2">
      <c r="A37" s="24" t="s">
        <v>109</v>
      </c>
      <c r="B37" s="23"/>
      <c r="C37" s="23"/>
      <c r="D37" s="8">
        <v>2183</v>
      </c>
      <c r="E37" s="8">
        <v>2188.4</v>
      </c>
      <c r="F37" s="8">
        <v>1912</v>
      </c>
      <c r="G37" s="13">
        <f t="shared" si="4"/>
        <v>5.4000000000000909</v>
      </c>
      <c r="H37" s="51">
        <f t="shared" si="3"/>
        <v>87.585890975721483</v>
      </c>
      <c r="I37" s="42"/>
    </row>
    <row r="38" spans="1:9" ht="25.5" x14ac:dyDescent="0.2">
      <c r="A38" s="2" t="s">
        <v>29</v>
      </c>
      <c r="B38" s="1" t="s">
        <v>17</v>
      </c>
      <c r="C38" s="1" t="s">
        <v>13</v>
      </c>
      <c r="D38" s="26">
        <f>D39+D41</f>
        <v>692920.2</v>
      </c>
      <c r="E38" s="26">
        <f>E39+E41</f>
        <v>738638.6</v>
      </c>
      <c r="F38" s="26">
        <f>F39+F41</f>
        <v>694730.4</v>
      </c>
      <c r="G38" s="26">
        <f>G39+G41</f>
        <v>45718.400000000001</v>
      </c>
      <c r="H38" s="51">
        <f t="shared" si="3"/>
        <v>100.2612422036477</v>
      </c>
      <c r="I38" s="4"/>
    </row>
    <row r="39" spans="1:9" ht="38.25" x14ac:dyDescent="0.2">
      <c r="A39" s="21" t="s">
        <v>30</v>
      </c>
      <c r="B39" s="25" t="s">
        <v>17</v>
      </c>
      <c r="C39" s="25" t="s">
        <v>31</v>
      </c>
      <c r="D39" s="26">
        <f>D40</f>
        <v>35112.6</v>
      </c>
      <c r="E39" s="26">
        <f>E40</f>
        <v>72000</v>
      </c>
      <c r="F39" s="26">
        <f>F40</f>
        <v>47500</v>
      </c>
      <c r="G39" s="26">
        <f t="shared" ref="G39" si="5">G40</f>
        <v>36887.4</v>
      </c>
      <c r="H39" s="51">
        <f t="shared" si="3"/>
        <v>135.27907360890393</v>
      </c>
      <c r="I39" s="4"/>
    </row>
    <row r="40" spans="1:9" ht="102" x14ac:dyDescent="0.2">
      <c r="A40" s="24" t="s">
        <v>106</v>
      </c>
      <c r="B40" s="23" t="s">
        <v>0</v>
      </c>
      <c r="C40" s="23" t="s">
        <v>0</v>
      </c>
      <c r="D40" s="8">
        <v>35112.6</v>
      </c>
      <c r="E40" s="8">
        <v>72000</v>
      </c>
      <c r="F40" s="8">
        <v>47500</v>
      </c>
      <c r="G40" s="8">
        <f>E40-D40</f>
        <v>36887.4</v>
      </c>
      <c r="H40" s="51">
        <f t="shared" si="3"/>
        <v>135.27907360890393</v>
      </c>
      <c r="I40" s="44" t="s">
        <v>130</v>
      </c>
    </row>
    <row r="41" spans="1:9" x14ac:dyDescent="0.2">
      <c r="A41" s="2" t="s">
        <v>32</v>
      </c>
      <c r="B41" s="1" t="s">
        <v>17</v>
      </c>
      <c r="C41" s="1" t="s">
        <v>33</v>
      </c>
      <c r="D41" s="26">
        <f>D42</f>
        <v>657807.6</v>
      </c>
      <c r="E41" s="26">
        <f>E42</f>
        <v>666638.6</v>
      </c>
      <c r="F41" s="26">
        <f>F42</f>
        <v>647230.4</v>
      </c>
      <c r="G41" s="26">
        <f>E41-D41</f>
        <v>8831</v>
      </c>
      <c r="H41" s="51">
        <f t="shared" si="3"/>
        <v>98.392052630586818</v>
      </c>
      <c r="I41" s="4"/>
    </row>
    <row r="42" spans="1:9" ht="38.25" x14ac:dyDescent="0.2">
      <c r="A42" s="6" t="s">
        <v>106</v>
      </c>
      <c r="B42" s="27"/>
      <c r="C42" s="27"/>
      <c r="D42" s="8">
        <v>657807.6</v>
      </c>
      <c r="E42" s="8">
        <v>666638.6</v>
      </c>
      <c r="F42" s="8">
        <v>647230.4</v>
      </c>
      <c r="G42" s="8">
        <f>E42-D42</f>
        <v>8831</v>
      </c>
      <c r="H42" s="51">
        <f t="shared" si="3"/>
        <v>98.392052630586818</v>
      </c>
      <c r="I42" s="4"/>
    </row>
    <row r="43" spans="1:9" x14ac:dyDescent="0.2">
      <c r="A43" s="2" t="s">
        <v>35</v>
      </c>
      <c r="B43" s="1" t="s">
        <v>19</v>
      </c>
      <c r="C43" s="1" t="s">
        <v>13</v>
      </c>
      <c r="D43" s="26">
        <f>D44+D47+D49+D53+D56+D58+D60+D63</f>
        <v>3555860</v>
      </c>
      <c r="E43" s="26">
        <f>E44+E47+E49+E53+E56+E58+E60+E63</f>
        <v>4391085.5999999996</v>
      </c>
      <c r="F43" s="26">
        <f t="shared" ref="F43:G43" si="6">F44+F47+F49+F53+F56+F58+F60+F63</f>
        <v>4165871.5</v>
      </c>
      <c r="G43" s="26">
        <f t="shared" si="6"/>
        <v>835225.59999999986</v>
      </c>
      <c r="H43" s="51">
        <f t="shared" si="3"/>
        <v>117.15510453167448</v>
      </c>
      <c r="I43" s="4"/>
    </row>
    <row r="44" spans="1:9" x14ac:dyDescent="0.2">
      <c r="A44" s="21" t="s">
        <v>36</v>
      </c>
      <c r="B44" s="25" t="s">
        <v>19</v>
      </c>
      <c r="C44" s="25" t="s">
        <v>12</v>
      </c>
      <c r="D44" s="26">
        <f>SUM(D45:D46)</f>
        <v>173079</v>
      </c>
      <c r="E44" s="26">
        <f>SUM(E45:E46)</f>
        <v>178238.4</v>
      </c>
      <c r="F44" s="26">
        <f>SUM(F45:F46)</f>
        <v>164288.20000000001</v>
      </c>
      <c r="G44" s="26">
        <f>E44-D44</f>
        <v>5159.3999999999942</v>
      </c>
      <c r="H44" s="51">
        <f t="shared" si="3"/>
        <v>94.9209320599264</v>
      </c>
      <c r="I44" s="4"/>
    </row>
    <row r="45" spans="1:9" ht="25.5" x14ac:dyDescent="0.2">
      <c r="A45" s="24" t="s">
        <v>101</v>
      </c>
      <c r="B45" s="9"/>
      <c r="C45" s="9"/>
      <c r="D45" s="8">
        <v>173079</v>
      </c>
      <c r="E45" s="8">
        <v>178168.4</v>
      </c>
      <c r="F45" s="8">
        <v>164288.20000000001</v>
      </c>
      <c r="G45" s="8">
        <f>E45-D45</f>
        <v>5089.3999999999942</v>
      </c>
      <c r="H45" s="51">
        <f t="shared" si="3"/>
        <v>94.9209320599264</v>
      </c>
      <c r="I45" s="4"/>
    </row>
    <row r="46" spans="1:9" ht="25.5" x14ac:dyDescent="0.2">
      <c r="A46" s="24" t="s">
        <v>103</v>
      </c>
      <c r="B46" s="9"/>
      <c r="C46" s="9"/>
      <c r="D46" s="8">
        <v>0</v>
      </c>
      <c r="E46" s="8">
        <v>70</v>
      </c>
      <c r="F46" s="8">
        <v>0</v>
      </c>
      <c r="G46" s="8">
        <f>E46-D46</f>
        <v>70</v>
      </c>
      <c r="H46" s="51"/>
      <c r="I46" s="4"/>
    </row>
    <row r="47" spans="1:9" x14ac:dyDescent="0.2">
      <c r="A47" s="2" t="s">
        <v>37</v>
      </c>
      <c r="B47" s="1" t="s">
        <v>19</v>
      </c>
      <c r="C47" s="1" t="s">
        <v>15</v>
      </c>
      <c r="D47" s="26">
        <f>D48</f>
        <v>37398</v>
      </c>
      <c r="E47" s="26">
        <f>E48</f>
        <v>34360.699999999997</v>
      </c>
      <c r="F47" s="26">
        <f>F48</f>
        <v>33974.9</v>
      </c>
      <c r="G47" s="26">
        <f t="shared" ref="G47" si="7">G48</f>
        <v>-3037.3000000000029</v>
      </c>
      <c r="H47" s="51">
        <f t="shared" si="3"/>
        <v>90.846836729236855</v>
      </c>
      <c r="I47" s="4"/>
    </row>
    <row r="48" spans="1:9" x14ac:dyDescent="0.2">
      <c r="A48" s="6" t="s">
        <v>110</v>
      </c>
      <c r="B48" s="4" t="s">
        <v>0</v>
      </c>
      <c r="C48" s="4" t="s">
        <v>0</v>
      </c>
      <c r="D48" s="8">
        <v>37398</v>
      </c>
      <c r="E48" s="8">
        <v>34360.699999999997</v>
      </c>
      <c r="F48" s="8">
        <v>33974.9</v>
      </c>
      <c r="G48" s="8">
        <f>E48-D48</f>
        <v>-3037.3000000000029</v>
      </c>
      <c r="H48" s="51">
        <f t="shared" si="3"/>
        <v>90.846836729236855</v>
      </c>
      <c r="I48" s="4"/>
    </row>
    <row r="49" spans="1:9" x14ac:dyDescent="0.2">
      <c r="A49" s="2" t="s">
        <v>38</v>
      </c>
      <c r="B49" s="1" t="s">
        <v>19</v>
      </c>
      <c r="C49" s="1" t="s">
        <v>20</v>
      </c>
      <c r="D49" s="26">
        <f>SUM(D50:D52)</f>
        <v>393972.39999999997</v>
      </c>
      <c r="E49" s="26">
        <f>SUM(E50:E52)</f>
        <v>406170.8</v>
      </c>
      <c r="F49" s="26">
        <f>SUM(F50:F52)</f>
        <v>391850.5</v>
      </c>
      <c r="G49" s="26">
        <f t="shared" ref="G49" si="8">SUM(G50:G52)</f>
        <v>12198.400000000031</v>
      </c>
      <c r="H49" s="51">
        <f t="shared" si="3"/>
        <v>99.461408971796004</v>
      </c>
      <c r="I49" s="4"/>
    </row>
    <row r="50" spans="1:9" ht="25.5" x14ac:dyDescent="0.2">
      <c r="A50" s="6" t="s">
        <v>111</v>
      </c>
      <c r="B50" s="4" t="s">
        <v>0</v>
      </c>
      <c r="C50" s="4" t="s">
        <v>0</v>
      </c>
      <c r="D50" s="8">
        <v>333528.59999999998</v>
      </c>
      <c r="E50" s="8">
        <v>347828.7</v>
      </c>
      <c r="F50" s="8">
        <v>334341.09999999998</v>
      </c>
      <c r="G50" s="8">
        <f t="shared" ref="G50:G57" si="9">E50-D50</f>
        <v>14300.100000000035</v>
      </c>
      <c r="H50" s="51">
        <f t="shared" si="3"/>
        <v>100.24360729484667</v>
      </c>
      <c r="I50" s="4"/>
    </row>
    <row r="51" spans="1:9" ht="25.5" x14ac:dyDescent="0.2">
      <c r="A51" s="43" t="s">
        <v>118</v>
      </c>
      <c r="B51" s="42"/>
      <c r="C51" s="42"/>
      <c r="D51" s="8">
        <v>2253</v>
      </c>
      <c r="E51" s="8">
        <v>498</v>
      </c>
      <c r="F51" s="8">
        <v>492.9</v>
      </c>
      <c r="G51" s="8">
        <f t="shared" si="9"/>
        <v>-1755</v>
      </c>
      <c r="H51" s="51">
        <f t="shared" si="3"/>
        <v>21.877496671105192</v>
      </c>
      <c r="I51" s="42"/>
    </row>
    <row r="52" spans="1:9" x14ac:dyDescent="0.2">
      <c r="A52" s="6" t="s">
        <v>112</v>
      </c>
      <c r="B52" s="4" t="s">
        <v>0</v>
      </c>
      <c r="C52" s="4" t="s">
        <v>0</v>
      </c>
      <c r="D52" s="8">
        <v>58190.8</v>
      </c>
      <c r="E52" s="8">
        <v>57844.1</v>
      </c>
      <c r="F52" s="8">
        <v>57016.5</v>
      </c>
      <c r="G52" s="8">
        <f t="shared" si="9"/>
        <v>-346.70000000000437</v>
      </c>
      <c r="H52" s="51">
        <f t="shared" si="3"/>
        <v>97.981983406311642</v>
      </c>
      <c r="I52" s="4"/>
    </row>
    <row r="53" spans="1:9" x14ac:dyDescent="0.2">
      <c r="A53" s="2" t="s">
        <v>39</v>
      </c>
      <c r="B53" s="1" t="s">
        <v>19</v>
      </c>
      <c r="C53" s="1" t="s">
        <v>22</v>
      </c>
      <c r="D53" s="26">
        <f>SUM(D54:D55)</f>
        <v>121081.7</v>
      </c>
      <c r="E53" s="26">
        <f>SUM(E54:E55)</f>
        <v>126745.2</v>
      </c>
      <c r="F53" s="26">
        <f>SUM(F54:F55)</f>
        <v>96604.1</v>
      </c>
      <c r="G53" s="26">
        <f t="shared" si="9"/>
        <v>5663.5</v>
      </c>
      <c r="H53" s="51">
        <f t="shared" si="3"/>
        <v>79.784228335082858</v>
      </c>
      <c r="I53" s="4"/>
    </row>
    <row r="54" spans="1:9" ht="25.5" x14ac:dyDescent="0.2">
      <c r="A54" s="6" t="s">
        <v>104</v>
      </c>
      <c r="B54" s="4" t="s">
        <v>0</v>
      </c>
      <c r="C54" s="4" t="s">
        <v>0</v>
      </c>
      <c r="D54" s="8">
        <v>71419.199999999997</v>
      </c>
      <c r="E54" s="8">
        <v>89346.7</v>
      </c>
      <c r="F54" s="8">
        <v>59605.599999999999</v>
      </c>
      <c r="G54" s="8">
        <f t="shared" si="9"/>
        <v>17927.5</v>
      </c>
      <c r="H54" s="51">
        <f t="shared" si="3"/>
        <v>83.458789793220873</v>
      </c>
      <c r="I54" s="44"/>
    </row>
    <row r="55" spans="1:9" ht="25.5" x14ac:dyDescent="0.2">
      <c r="A55" s="6" t="s">
        <v>105</v>
      </c>
      <c r="B55" s="4" t="s">
        <v>0</v>
      </c>
      <c r="C55" s="4" t="s">
        <v>0</v>
      </c>
      <c r="D55" s="8">
        <v>49662.5</v>
      </c>
      <c r="E55" s="8">
        <v>37398.5</v>
      </c>
      <c r="F55" s="8">
        <v>36998.5</v>
      </c>
      <c r="G55" s="8">
        <f t="shared" si="9"/>
        <v>-12264</v>
      </c>
      <c r="H55" s="51">
        <f t="shared" si="3"/>
        <v>74.499874150515993</v>
      </c>
      <c r="I55" s="44"/>
    </row>
    <row r="56" spans="1:9" x14ac:dyDescent="0.2">
      <c r="A56" s="21" t="s">
        <v>40</v>
      </c>
      <c r="B56" s="25" t="s">
        <v>19</v>
      </c>
      <c r="C56" s="25" t="s">
        <v>24</v>
      </c>
      <c r="D56" s="26">
        <f>D57</f>
        <v>311191.3</v>
      </c>
      <c r="E56" s="26">
        <f>E57</f>
        <v>311191.3</v>
      </c>
      <c r="F56" s="26">
        <f>F57</f>
        <v>285028.5</v>
      </c>
      <c r="G56" s="26">
        <f t="shared" si="9"/>
        <v>0</v>
      </c>
      <c r="H56" s="51">
        <f t="shared" si="3"/>
        <v>91.5926955541495</v>
      </c>
      <c r="I56" s="4"/>
    </row>
    <row r="57" spans="1:9" ht="140.25" x14ac:dyDescent="0.2">
      <c r="A57" s="24" t="s">
        <v>113</v>
      </c>
      <c r="B57" s="14"/>
      <c r="C57" s="14"/>
      <c r="D57" s="8">
        <v>311191.3</v>
      </c>
      <c r="E57" s="8">
        <v>311191.3</v>
      </c>
      <c r="F57" s="8">
        <v>285028.5</v>
      </c>
      <c r="G57" s="8">
        <f t="shared" si="9"/>
        <v>0</v>
      </c>
      <c r="H57" s="51">
        <f t="shared" si="3"/>
        <v>91.5926955541495</v>
      </c>
      <c r="I57" s="44" t="s">
        <v>128</v>
      </c>
    </row>
    <row r="58" spans="1:9" x14ac:dyDescent="0.2">
      <c r="A58" s="2" t="s">
        <v>41</v>
      </c>
      <c r="B58" s="1" t="s">
        <v>19</v>
      </c>
      <c r="C58" s="1" t="s">
        <v>42</v>
      </c>
      <c r="D58" s="26">
        <f>D59</f>
        <v>321555</v>
      </c>
      <c r="E58" s="26">
        <f>E59</f>
        <v>331523.90000000002</v>
      </c>
      <c r="F58" s="26">
        <f>F59</f>
        <v>297339.09999999998</v>
      </c>
      <c r="G58" s="26">
        <f t="shared" ref="G58" si="10">G59</f>
        <v>9968.9000000000233</v>
      </c>
      <c r="H58" s="51">
        <f t="shared" si="3"/>
        <v>92.469126587986494</v>
      </c>
      <c r="I58" s="4"/>
    </row>
    <row r="59" spans="1:9" ht="25.5" x14ac:dyDescent="0.2">
      <c r="A59" s="6" t="s">
        <v>105</v>
      </c>
      <c r="B59" s="4" t="s">
        <v>0</v>
      </c>
      <c r="C59" s="4" t="s">
        <v>0</v>
      </c>
      <c r="D59" s="8">
        <v>321555</v>
      </c>
      <c r="E59" s="8">
        <v>331523.90000000002</v>
      </c>
      <c r="F59" s="8">
        <v>297339.09999999998</v>
      </c>
      <c r="G59" s="8">
        <f>E59-D59</f>
        <v>9968.9000000000233</v>
      </c>
      <c r="H59" s="51">
        <f t="shared" si="3"/>
        <v>92.469126587986494</v>
      </c>
      <c r="I59" s="44"/>
    </row>
    <row r="60" spans="1:9" x14ac:dyDescent="0.2">
      <c r="A60" s="2" t="s">
        <v>43</v>
      </c>
      <c r="B60" s="1" t="s">
        <v>19</v>
      </c>
      <c r="C60" s="1" t="s">
        <v>31</v>
      </c>
      <c r="D60" s="26">
        <f>SUM(D61:D62)</f>
        <v>1887785.5</v>
      </c>
      <c r="E60" s="26">
        <f>SUM(E61:E62)</f>
        <v>2667507.6</v>
      </c>
      <c r="F60" s="26">
        <f>SUM(F61:F62)</f>
        <v>2588887.8000000003</v>
      </c>
      <c r="G60" s="26">
        <f t="shared" ref="G60" si="11">G61+G62</f>
        <v>779722.09999999986</v>
      </c>
      <c r="H60" s="51">
        <f t="shared" si="3"/>
        <v>137.1388751529239</v>
      </c>
      <c r="I60" s="4"/>
    </row>
    <row r="61" spans="1:9" ht="25.5" x14ac:dyDescent="0.2">
      <c r="A61" s="6" t="s">
        <v>105</v>
      </c>
      <c r="B61" s="4" t="s">
        <v>0</v>
      </c>
      <c r="C61" s="4" t="s">
        <v>0</v>
      </c>
      <c r="D61" s="8">
        <v>1887785.5</v>
      </c>
      <c r="E61" s="8">
        <v>2667207.9</v>
      </c>
      <c r="F61" s="8">
        <v>2588588.1</v>
      </c>
      <c r="G61" s="8">
        <f>E61-D61</f>
        <v>779422.39999999991</v>
      </c>
      <c r="H61" s="51">
        <f t="shared" si="3"/>
        <v>137.1229994085663</v>
      </c>
      <c r="I61" s="44"/>
    </row>
    <row r="62" spans="1:9" ht="25.5" x14ac:dyDescent="0.2">
      <c r="A62" s="6" t="s">
        <v>109</v>
      </c>
      <c r="B62" s="4" t="s">
        <v>0</v>
      </c>
      <c r="C62" s="4" t="s">
        <v>0</v>
      </c>
      <c r="D62" s="8">
        <v>0</v>
      </c>
      <c r="E62" s="8">
        <v>299.7</v>
      </c>
      <c r="F62" s="8">
        <v>299.7</v>
      </c>
      <c r="G62" s="8">
        <f>E62-D62</f>
        <v>299.7</v>
      </c>
      <c r="H62" s="51" t="e">
        <f t="shared" si="3"/>
        <v>#DIV/0!</v>
      </c>
      <c r="I62" s="4"/>
    </row>
    <row r="63" spans="1:9" x14ac:dyDescent="0.2">
      <c r="A63" s="2" t="s">
        <v>44</v>
      </c>
      <c r="B63" s="1" t="s">
        <v>19</v>
      </c>
      <c r="C63" s="1" t="s">
        <v>45</v>
      </c>
      <c r="D63" s="26">
        <f>SUM(D64:D75)</f>
        <v>309797.10000000003</v>
      </c>
      <c r="E63" s="26">
        <f>SUM(E64:E75)</f>
        <v>335347.69999999995</v>
      </c>
      <c r="F63" s="26">
        <f>SUM(F64:F75)</f>
        <v>307898.39999999997</v>
      </c>
      <c r="G63" s="26">
        <f>E63-D63</f>
        <v>25550.599999999919</v>
      </c>
      <c r="H63" s="51">
        <f t="shared" si="3"/>
        <v>99.387114985905271</v>
      </c>
      <c r="I63" s="4"/>
    </row>
    <row r="64" spans="1:9" x14ac:dyDescent="0.2">
      <c r="A64" s="6" t="s">
        <v>92</v>
      </c>
      <c r="B64" s="4" t="s">
        <v>0</v>
      </c>
      <c r="C64" s="4" t="s">
        <v>0</v>
      </c>
      <c r="D64" s="8">
        <v>3550</v>
      </c>
      <c r="E64" s="8">
        <v>3791.4</v>
      </c>
      <c r="F64" s="8">
        <v>3785.5</v>
      </c>
      <c r="G64" s="28">
        <f t="shared" ref="G64:G75" si="12">E64-D64</f>
        <v>241.40000000000009</v>
      </c>
      <c r="H64" s="51">
        <f t="shared" si="3"/>
        <v>106.63380281690141</v>
      </c>
      <c r="I64" s="44"/>
    </row>
    <row r="65" spans="1:9" ht="38.25" x14ac:dyDescent="0.2">
      <c r="A65" s="6" t="s">
        <v>99</v>
      </c>
      <c r="B65" s="4" t="s">
        <v>0</v>
      </c>
      <c r="C65" s="4" t="s">
        <v>0</v>
      </c>
      <c r="D65" s="8">
        <v>93285.3</v>
      </c>
      <c r="E65" s="8">
        <v>98018.5</v>
      </c>
      <c r="F65" s="8">
        <v>91212.2</v>
      </c>
      <c r="G65" s="28">
        <f t="shared" si="12"/>
        <v>4733.1999999999971</v>
      </c>
      <c r="H65" s="51">
        <f t="shared" si="3"/>
        <v>97.777677726286981</v>
      </c>
      <c r="I65" s="4"/>
    </row>
    <row r="66" spans="1:9" ht="102" x14ac:dyDescent="0.2">
      <c r="A66" s="6" t="s">
        <v>101</v>
      </c>
      <c r="B66" s="4" t="s">
        <v>0</v>
      </c>
      <c r="C66" s="4" t="s">
        <v>0</v>
      </c>
      <c r="D66" s="8">
        <v>1023.9</v>
      </c>
      <c r="E66" s="8">
        <v>80</v>
      </c>
      <c r="F66" s="8">
        <v>69.8</v>
      </c>
      <c r="G66" s="28">
        <f t="shared" si="12"/>
        <v>-943.9</v>
      </c>
      <c r="H66" s="51">
        <f t="shared" si="3"/>
        <v>6.8170719796855153</v>
      </c>
      <c r="I66" s="4" t="s">
        <v>143</v>
      </c>
    </row>
    <row r="67" spans="1:9" ht="25.5" x14ac:dyDescent="0.2">
      <c r="A67" s="6" t="s">
        <v>114</v>
      </c>
      <c r="B67" s="4" t="s">
        <v>0</v>
      </c>
      <c r="C67" s="4" t="s">
        <v>0</v>
      </c>
      <c r="D67" s="8">
        <v>10237.6</v>
      </c>
      <c r="E67" s="8">
        <v>14417.9</v>
      </c>
      <c r="F67" s="8">
        <v>9199.9</v>
      </c>
      <c r="G67" s="28">
        <f t="shared" si="12"/>
        <v>4180.2999999999993</v>
      </c>
      <c r="H67" s="51">
        <f t="shared" si="3"/>
        <v>89.863835273892306</v>
      </c>
      <c r="I67" s="4"/>
    </row>
    <row r="68" spans="1:9" ht="25.5" x14ac:dyDescent="0.2">
      <c r="A68" s="6" t="s">
        <v>103</v>
      </c>
      <c r="B68" s="4" t="s">
        <v>0</v>
      </c>
      <c r="C68" s="4" t="s">
        <v>0</v>
      </c>
      <c r="D68" s="8">
        <v>0</v>
      </c>
      <c r="E68" s="8">
        <v>1474.5</v>
      </c>
      <c r="F68" s="8">
        <v>1197.8</v>
      </c>
      <c r="G68" s="28">
        <f t="shared" si="12"/>
        <v>1474.5</v>
      </c>
      <c r="H68" s="51" t="e">
        <f t="shared" si="3"/>
        <v>#DIV/0!</v>
      </c>
      <c r="I68" s="4"/>
    </row>
    <row r="69" spans="1:9" ht="25.5" x14ac:dyDescent="0.2">
      <c r="A69" s="6" t="s">
        <v>104</v>
      </c>
      <c r="B69" s="4" t="s">
        <v>0</v>
      </c>
      <c r="C69" s="4" t="s">
        <v>0</v>
      </c>
      <c r="D69" s="8">
        <v>51397.8</v>
      </c>
      <c r="E69" s="8">
        <v>49613.2</v>
      </c>
      <c r="F69" s="8">
        <v>48885.5</v>
      </c>
      <c r="G69" s="28">
        <f t="shared" si="12"/>
        <v>-1784.6000000000058</v>
      </c>
      <c r="H69" s="51">
        <f t="shared" si="3"/>
        <v>95.112047597367976</v>
      </c>
      <c r="I69" s="44"/>
    </row>
    <row r="70" spans="1:9" ht="25.5" x14ac:dyDescent="0.2">
      <c r="A70" s="43" t="s">
        <v>127</v>
      </c>
      <c r="B70" s="42"/>
      <c r="C70" s="42"/>
      <c r="D70" s="8">
        <v>58882.8</v>
      </c>
      <c r="E70" s="8">
        <v>42701.3</v>
      </c>
      <c r="F70" s="8">
        <v>41966.8</v>
      </c>
      <c r="G70" s="28">
        <f t="shared" si="12"/>
        <v>-16181.5</v>
      </c>
      <c r="H70" s="51">
        <f t="shared" si="3"/>
        <v>71.271746588137802</v>
      </c>
      <c r="I70" s="44"/>
    </row>
    <row r="71" spans="1:9" ht="38.25" x14ac:dyDescent="0.2">
      <c r="A71" s="6" t="s">
        <v>106</v>
      </c>
      <c r="B71" s="4" t="s">
        <v>0</v>
      </c>
      <c r="C71" s="4" t="s">
        <v>0</v>
      </c>
      <c r="D71" s="8">
        <v>76843.199999999997</v>
      </c>
      <c r="E71" s="8">
        <v>111143.4</v>
      </c>
      <c r="F71" s="8">
        <v>97709.7</v>
      </c>
      <c r="G71" s="28">
        <f t="shared" si="12"/>
        <v>34300.199999999997</v>
      </c>
      <c r="H71" s="51">
        <f t="shared" si="3"/>
        <v>127.15464738584545</v>
      </c>
      <c r="I71" s="44" t="s">
        <v>131</v>
      </c>
    </row>
    <row r="72" spans="1:9" x14ac:dyDescent="0.2">
      <c r="A72" s="6" t="s">
        <v>110</v>
      </c>
      <c r="B72" s="4" t="s">
        <v>0</v>
      </c>
      <c r="C72" s="4" t="s">
        <v>0</v>
      </c>
      <c r="D72" s="8">
        <v>950</v>
      </c>
      <c r="E72" s="8">
        <v>480</v>
      </c>
      <c r="F72" s="8">
        <v>448.1</v>
      </c>
      <c r="G72" s="28">
        <f t="shared" si="12"/>
        <v>-470</v>
      </c>
      <c r="H72" s="51">
        <f t="shared" si="3"/>
        <v>47.168421052631579</v>
      </c>
      <c r="I72" s="4"/>
    </row>
    <row r="73" spans="1:9" ht="39.75" customHeight="1" x14ac:dyDescent="0.2">
      <c r="A73" s="6" t="s">
        <v>115</v>
      </c>
      <c r="B73" s="4" t="s">
        <v>0</v>
      </c>
      <c r="C73" s="4" t="s">
        <v>0</v>
      </c>
      <c r="D73" s="8">
        <v>2393.5</v>
      </c>
      <c r="E73" s="8">
        <v>380.5</v>
      </c>
      <c r="F73" s="8">
        <v>198.6</v>
      </c>
      <c r="G73" s="28">
        <f t="shared" si="12"/>
        <v>-2013</v>
      </c>
      <c r="H73" s="51">
        <f t="shared" si="3"/>
        <v>8.2974723208690211</v>
      </c>
      <c r="I73" s="42"/>
    </row>
    <row r="74" spans="1:9" ht="25.5" x14ac:dyDescent="0.2">
      <c r="A74" s="6" t="s">
        <v>107</v>
      </c>
      <c r="B74" s="4" t="s">
        <v>0</v>
      </c>
      <c r="C74" s="4" t="s">
        <v>0</v>
      </c>
      <c r="D74" s="8">
        <v>0</v>
      </c>
      <c r="E74" s="8">
        <v>2014</v>
      </c>
      <c r="F74" s="8">
        <v>2013.7</v>
      </c>
      <c r="G74" s="28">
        <f t="shared" si="12"/>
        <v>2014</v>
      </c>
      <c r="H74" s="51" t="e">
        <f t="shared" si="3"/>
        <v>#DIV/0!</v>
      </c>
      <c r="I74" s="42"/>
    </row>
    <row r="75" spans="1:9" ht="38.25" x14ac:dyDescent="0.2">
      <c r="A75" s="6" t="s">
        <v>116</v>
      </c>
      <c r="B75" s="4" t="s">
        <v>0</v>
      </c>
      <c r="C75" s="4" t="s">
        <v>0</v>
      </c>
      <c r="D75" s="8">
        <v>11233</v>
      </c>
      <c r="E75" s="8">
        <v>11233</v>
      </c>
      <c r="F75" s="8">
        <v>11210.8</v>
      </c>
      <c r="G75" s="28">
        <f t="shared" si="12"/>
        <v>0</v>
      </c>
      <c r="H75" s="51">
        <f t="shared" si="3"/>
        <v>99.802368022789992</v>
      </c>
      <c r="I75" s="4"/>
    </row>
    <row r="76" spans="1:9" x14ac:dyDescent="0.2">
      <c r="A76" s="2" t="s">
        <v>46</v>
      </c>
      <c r="B76" s="1" t="s">
        <v>20</v>
      </c>
      <c r="C76" s="1" t="s">
        <v>13</v>
      </c>
      <c r="D76" s="26">
        <f>D77+D79+D81+D85</f>
        <v>2744021.2</v>
      </c>
      <c r="E76" s="26">
        <f>E77+E79+E81+E85</f>
        <v>7625898.8999999994</v>
      </c>
      <c r="F76" s="26">
        <f t="shared" ref="F76:G76" si="13">F77+F79+F81+F85</f>
        <v>7295704.7999999998</v>
      </c>
      <c r="G76" s="26">
        <f t="shared" si="13"/>
        <v>4881877.7000000011</v>
      </c>
      <c r="H76" s="51">
        <f t="shared" si="3"/>
        <v>265.87640066337678</v>
      </c>
      <c r="I76" s="4"/>
    </row>
    <row r="77" spans="1:9" x14ac:dyDescent="0.2">
      <c r="A77" s="2" t="s">
        <v>47</v>
      </c>
      <c r="B77" s="1" t="s">
        <v>20</v>
      </c>
      <c r="C77" s="1" t="s">
        <v>12</v>
      </c>
      <c r="D77" s="26">
        <f>D78</f>
        <v>213720.4</v>
      </c>
      <c r="E77" s="26">
        <f>E78</f>
        <v>184611.1</v>
      </c>
      <c r="F77" s="26">
        <f t="shared" ref="F77:G77" si="14">F78</f>
        <v>150612.79999999999</v>
      </c>
      <c r="G77" s="26">
        <f t="shared" si="14"/>
        <v>-29109.299999999988</v>
      </c>
      <c r="H77" s="51">
        <f t="shared" si="3"/>
        <v>70.471887568992003</v>
      </c>
      <c r="I77" s="4"/>
    </row>
    <row r="78" spans="1:9" ht="38.25" x14ac:dyDescent="0.2">
      <c r="A78" s="6" t="s">
        <v>106</v>
      </c>
      <c r="B78" s="4" t="s">
        <v>0</v>
      </c>
      <c r="C78" s="4" t="s">
        <v>0</v>
      </c>
      <c r="D78" s="8">
        <v>213720.4</v>
      </c>
      <c r="E78" s="8">
        <v>184611.1</v>
      </c>
      <c r="F78" s="8">
        <v>150612.79999999999</v>
      </c>
      <c r="G78" s="8">
        <f>E78-D78</f>
        <v>-29109.299999999988</v>
      </c>
      <c r="H78" s="51">
        <f t="shared" si="3"/>
        <v>70.471887568992003</v>
      </c>
      <c r="I78" s="44" t="s">
        <v>129</v>
      </c>
    </row>
    <row r="79" spans="1:9" x14ac:dyDescent="0.2">
      <c r="A79" s="2" t="s">
        <v>48</v>
      </c>
      <c r="B79" s="1" t="s">
        <v>20</v>
      </c>
      <c r="C79" s="1" t="s">
        <v>15</v>
      </c>
      <c r="D79" s="26">
        <f>D80</f>
        <v>2341181.1</v>
      </c>
      <c r="E79" s="26">
        <f>E80</f>
        <v>7228962.5</v>
      </c>
      <c r="F79" s="26">
        <f>F80</f>
        <v>6987023.9000000004</v>
      </c>
      <c r="G79" s="26">
        <f t="shared" ref="G79" si="15">G80</f>
        <v>4887781.4000000004</v>
      </c>
      <c r="H79" s="51">
        <f t="shared" si="3"/>
        <v>298.44012921512137</v>
      </c>
      <c r="I79" s="2"/>
    </row>
    <row r="80" spans="1:9" ht="153" x14ac:dyDescent="0.2">
      <c r="A80" s="6" t="s">
        <v>106</v>
      </c>
      <c r="B80" s="4" t="s">
        <v>0</v>
      </c>
      <c r="C80" s="4" t="s">
        <v>0</v>
      </c>
      <c r="D80" s="8">
        <v>2341181.1</v>
      </c>
      <c r="E80" s="8">
        <v>7228962.5</v>
      </c>
      <c r="F80" s="8">
        <v>6987023.9000000004</v>
      </c>
      <c r="G80" s="8">
        <f>E80-D80</f>
        <v>4887781.4000000004</v>
      </c>
      <c r="H80" s="51">
        <f t="shared" ref="H80:H145" si="16">F80/D80*100</f>
        <v>298.44012921512137</v>
      </c>
      <c r="I80" s="44" t="s">
        <v>132</v>
      </c>
    </row>
    <row r="81" spans="1:9" x14ac:dyDescent="0.2">
      <c r="A81" s="21" t="s">
        <v>49</v>
      </c>
      <c r="B81" s="25" t="s">
        <v>20</v>
      </c>
      <c r="C81" s="25" t="s">
        <v>17</v>
      </c>
      <c r="D81" s="26">
        <f>SUM(D82:D84)</f>
        <v>109234.6</v>
      </c>
      <c r="E81" s="26">
        <f>SUM(E82:E84)</f>
        <v>121438.5</v>
      </c>
      <c r="F81" s="26">
        <f>SUM(F82:F84)</f>
        <v>79054</v>
      </c>
      <c r="G81" s="26">
        <f>SUM(G82:G84)</f>
        <v>12203.9</v>
      </c>
      <c r="H81" s="51">
        <f t="shared" si="16"/>
        <v>72.370842205674762</v>
      </c>
      <c r="I81" s="4"/>
    </row>
    <row r="82" spans="1:9" ht="38.25" x14ac:dyDescent="0.2">
      <c r="A82" s="24" t="s">
        <v>106</v>
      </c>
      <c r="B82" s="23" t="s">
        <v>0</v>
      </c>
      <c r="C82" s="23" t="s">
        <v>0</v>
      </c>
      <c r="D82" s="8">
        <v>109234.6</v>
      </c>
      <c r="E82" s="8">
        <v>108930.6</v>
      </c>
      <c r="F82" s="8">
        <v>73148.3</v>
      </c>
      <c r="G82" s="8">
        <f>E82-D82</f>
        <v>-304</v>
      </c>
      <c r="H82" s="51">
        <f t="shared" si="16"/>
        <v>66.964405051146798</v>
      </c>
      <c r="I82" s="44" t="s">
        <v>133</v>
      </c>
    </row>
    <row r="83" spans="1:9" ht="25.5" x14ac:dyDescent="0.2">
      <c r="A83" s="24" t="s">
        <v>118</v>
      </c>
      <c r="B83" s="23" t="s">
        <v>0</v>
      </c>
      <c r="C83" s="23" t="s">
        <v>0</v>
      </c>
      <c r="D83" s="8">
        <v>0</v>
      </c>
      <c r="E83" s="8">
        <v>5414</v>
      </c>
      <c r="F83" s="8">
        <v>0</v>
      </c>
      <c r="G83" s="8">
        <f>E83-D83</f>
        <v>5414</v>
      </c>
      <c r="H83" s="51">
        <v>0</v>
      </c>
      <c r="I83" s="44"/>
    </row>
    <row r="84" spans="1:9" ht="25.5" x14ac:dyDescent="0.2">
      <c r="A84" s="24" t="s">
        <v>109</v>
      </c>
      <c r="B84" s="23"/>
      <c r="C84" s="23"/>
      <c r="D84" s="8">
        <v>0</v>
      </c>
      <c r="E84" s="8">
        <v>7093.9</v>
      </c>
      <c r="F84" s="8">
        <v>5905.7</v>
      </c>
      <c r="G84" s="8">
        <f>E84-D84</f>
        <v>7093.9</v>
      </c>
      <c r="H84" s="51">
        <v>0</v>
      </c>
      <c r="I84" s="44"/>
    </row>
    <row r="85" spans="1:9" ht="25.5" x14ac:dyDescent="0.2">
      <c r="A85" s="2" t="s">
        <v>50</v>
      </c>
      <c r="B85" s="1" t="s">
        <v>20</v>
      </c>
      <c r="C85" s="1" t="s">
        <v>20</v>
      </c>
      <c r="D85" s="26">
        <f>SUM(D86:D88)</f>
        <v>79885.100000000006</v>
      </c>
      <c r="E85" s="26">
        <f>SUM(E86:E88)</f>
        <v>90886.8</v>
      </c>
      <c r="F85" s="26">
        <f>SUM(F86:F88)</f>
        <v>79014.100000000006</v>
      </c>
      <c r="G85" s="26">
        <f>E85-D85</f>
        <v>11001.699999999997</v>
      </c>
      <c r="H85" s="51">
        <f t="shared" si="16"/>
        <v>98.909684033693395</v>
      </c>
      <c r="I85" s="4"/>
    </row>
    <row r="86" spans="1:9" ht="25.5" x14ac:dyDescent="0.2">
      <c r="A86" s="6" t="s">
        <v>107</v>
      </c>
      <c r="B86" s="27"/>
      <c r="C86" s="27"/>
      <c r="D86" s="8">
        <v>18566.099999999999</v>
      </c>
      <c r="E86" s="8">
        <v>17149.8</v>
      </c>
      <c r="F86" s="8">
        <v>13784.7</v>
      </c>
      <c r="G86" s="8">
        <f t="shared" ref="G86:G88" si="17">E86-D86</f>
        <v>-1416.2999999999993</v>
      </c>
      <c r="H86" s="51"/>
      <c r="I86" s="4"/>
    </row>
    <row r="87" spans="1:9" ht="25.5" x14ac:dyDescent="0.2">
      <c r="A87" s="6" t="s">
        <v>108</v>
      </c>
      <c r="B87" s="27"/>
      <c r="C87" s="27"/>
      <c r="D87" s="8">
        <v>29634.2</v>
      </c>
      <c r="E87" s="8">
        <v>29634.2</v>
      </c>
      <c r="F87" s="8">
        <v>29073.5</v>
      </c>
      <c r="G87" s="8">
        <f t="shared" si="17"/>
        <v>0</v>
      </c>
      <c r="H87" s="51">
        <f t="shared" si="16"/>
        <v>98.107929351897468</v>
      </c>
      <c r="I87" s="4"/>
    </row>
    <row r="88" spans="1:9" ht="25.5" x14ac:dyDescent="0.2">
      <c r="A88" s="6" t="s">
        <v>109</v>
      </c>
      <c r="B88" s="27"/>
      <c r="C88" s="27"/>
      <c r="D88" s="8">
        <v>31684.799999999999</v>
      </c>
      <c r="E88" s="8">
        <v>44102.8</v>
      </c>
      <c r="F88" s="8">
        <v>36155.9</v>
      </c>
      <c r="G88" s="8">
        <f t="shared" si="17"/>
        <v>12418.000000000004</v>
      </c>
      <c r="H88" s="51">
        <f t="shared" si="16"/>
        <v>114.11118264909359</v>
      </c>
      <c r="I88" s="4"/>
    </row>
    <row r="89" spans="1:9" s="58" customFormat="1" x14ac:dyDescent="0.2">
      <c r="A89" s="29" t="s">
        <v>51</v>
      </c>
      <c r="B89" s="36" t="s">
        <v>22</v>
      </c>
      <c r="C89" s="36" t="s">
        <v>13</v>
      </c>
      <c r="D89" s="34">
        <f>D90+D92</f>
        <v>78732.700000000012</v>
      </c>
      <c r="E89" s="34">
        <f>E90+E92</f>
        <v>69521.400000000009</v>
      </c>
      <c r="F89" s="34">
        <f t="shared" ref="F89:G89" si="18">F90+F92</f>
        <v>52803.600000000006</v>
      </c>
      <c r="G89" s="34">
        <f t="shared" si="18"/>
        <v>-9211.2999999999993</v>
      </c>
      <c r="H89" s="57">
        <f t="shared" si="16"/>
        <v>67.066923908363364</v>
      </c>
      <c r="I89" s="30"/>
    </row>
    <row r="90" spans="1:9" ht="25.5" x14ac:dyDescent="0.2">
      <c r="A90" s="21" t="s">
        <v>52</v>
      </c>
      <c r="B90" s="25" t="s">
        <v>22</v>
      </c>
      <c r="C90" s="25" t="s">
        <v>17</v>
      </c>
      <c r="D90" s="26">
        <f>D91</f>
        <v>96.6</v>
      </c>
      <c r="E90" s="26">
        <f>E91</f>
        <v>48.3</v>
      </c>
      <c r="F90" s="26">
        <f>F91</f>
        <v>48.3</v>
      </c>
      <c r="G90" s="26">
        <f>E90-D90</f>
        <v>-48.3</v>
      </c>
      <c r="H90" s="51">
        <f t="shared" si="16"/>
        <v>50</v>
      </c>
      <c r="I90" s="4"/>
    </row>
    <row r="91" spans="1:9" ht="25.5" x14ac:dyDescent="0.2">
      <c r="A91" s="24" t="s">
        <v>104</v>
      </c>
      <c r="B91" s="23" t="s">
        <v>0</v>
      </c>
      <c r="C91" s="23" t="s">
        <v>0</v>
      </c>
      <c r="D91" s="8">
        <v>96.6</v>
      </c>
      <c r="E91" s="8">
        <v>48.3</v>
      </c>
      <c r="F91" s="8">
        <v>48.3</v>
      </c>
      <c r="G91" s="28">
        <f t="shared" ref="G91" si="19">E91-D91</f>
        <v>-48.3</v>
      </c>
      <c r="H91" s="51">
        <f t="shared" si="16"/>
        <v>50</v>
      </c>
      <c r="I91" s="44"/>
    </row>
    <row r="92" spans="1:9" x14ac:dyDescent="0.2">
      <c r="A92" s="2" t="s">
        <v>53</v>
      </c>
      <c r="B92" s="1" t="s">
        <v>22</v>
      </c>
      <c r="C92" s="1" t="s">
        <v>20</v>
      </c>
      <c r="D92" s="26">
        <f>SUM(D93:D95)</f>
        <v>78636.100000000006</v>
      </c>
      <c r="E92" s="26">
        <f>SUM(E93:E95)</f>
        <v>69473.100000000006</v>
      </c>
      <c r="F92" s="26">
        <f>SUM(F93:F95)</f>
        <v>52755.3</v>
      </c>
      <c r="G92" s="26">
        <f>E92-D92</f>
        <v>-9163</v>
      </c>
      <c r="H92" s="51">
        <f t="shared" si="16"/>
        <v>67.087889658820814</v>
      </c>
      <c r="I92" s="4"/>
    </row>
    <row r="93" spans="1:9" ht="25.5" x14ac:dyDescent="0.2">
      <c r="A93" s="6" t="s">
        <v>104</v>
      </c>
      <c r="B93" s="4" t="s">
        <v>0</v>
      </c>
      <c r="C93" s="4" t="s">
        <v>0</v>
      </c>
      <c r="D93" s="8">
        <v>27704.1</v>
      </c>
      <c r="E93" s="8">
        <v>18405.8</v>
      </c>
      <c r="F93" s="8">
        <v>3979.7</v>
      </c>
      <c r="G93" s="28">
        <f t="shared" ref="G93:G95" si="20">E93-D93</f>
        <v>-9298.2999999999993</v>
      </c>
      <c r="H93" s="51">
        <f t="shared" si="16"/>
        <v>14.365021783779298</v>
      </c>
      <c r="I93" s="44"/>
    </row>
    <row r="94" spans="1:9" ht="38.25" x14ac:dyDescent="0.2">
      <c r="A94" s="43" t="s">
        <v>106</v>
      </c>
      <c r="B94" s="42"/>
      <c r="C94" s="42"/>
      <c r="D94" s="8">
        <v>0</v>
      </c>
      <c r="E94" s="8">
        <v>1172.5</v>
      </c>
      <c r="F94" s="8">
        <v>351.7</v>
      </c>
      <c r="G94" s="28">
        <f t="shared" si="20"/>
        <v>1172.5</v>
      </c>
      <c r="H94" s="51" t="e">
        <f t="shared" si="16"/>
        <v>#DIV/0!</v>
      </c>
      <c r="I94" s="44"/>
    </row>
    <row r="95" spans="1:9" ht="43.5" customHeight="1" x14ac:dyDescent="0.2">
      <c r="A95" s="6" t="s">
        <v>115</v>
      </c>
      <c r="B95" s="4" t="s">
        <v>0</v>
      </c>
      <c r="C95" s="4" t="s">
        <v>0</v>
      </c>
      <c r="D95" s="8">
        <v>50932</v>
      </c>
      <c r="E95" s="8">
        <v>49894.8</v>
      </c>
      <c r="F95" s="8">
        <v>48423.9</v>
      </c>
      <c r="G95" s="28">
        <f t="shared" si="20"/>
        <v>-1037.1999999999971</v>
      </c>
      <c r="H95" s="51">
        <f t="shared" si="16"/>
        <v>95.075590984057186</v>
      </c>
      <c r="I95" s="4"/>
    </row>
    <row r="96" spans="1:9" x14ac:dyDescent="0.2">
      <c r="A96" s="2" t="s">
        <v>54</v>
      </c>
      <c r="B96" s="1" t="s">
        <v>24</v>
      </c>
      <c r="C96" s="1" t="s">
        <v>13</v>
      </c>
      <c r="D96" s="26">
        <f>D97+D100+D104+D107+D112+D116+D120</f>
        <v>5254369.2</v>
      </c>
      <c r="E96" s="26">
        <f>E97+E100+E107+E112+E116+E120+E104</f>
        <v>5399616.7999999998</v>
      </c>
      <c r="F96" s="26">
        <f t="shared" ref="F96:G96" si="21">F97+F100+F107+F112+F116+F120+F104</f>
        <v>5201265.5000000009</v>
      </c>
      <c r="G96" s="26">
        <f t="shared" si="21"/>
        <v>161640.89999999991</v>
      </c>
      <c r="H96" s="51">
        <f t="shared" si="16"/>
        <v>98.989342050802236</v>
      </c>
      <c r="I96" s="4"/>
    </row>
    <row r="97" spans="1:9" x14ac:dyDescent="0.2">
      <c r="A97" s="2" t="s">
        <v>55</v>
      </c>
      <c r="B97" s="1" t="s">
        <v>24</v>
      </c>
      <c r="C97" s="1" t="s">
        <v>12</v>
      </c>
      <c r="D97" s="26">
        <f>SUM(D98:D99)</f>
        <v>1336883.3999999999</v>
      </c>
      <c r="E97" s="26">
        <f>SUM(E98:E99)</f>
        <v>1406217.5</v>
      </c>
      <c r="F97" s="26">
        <f>SUM(F98:F99)</f>
        <v>1396884.2</v>
      </c>
      <c r="G97" s="26">
        <f>E97-D97</f>
        <v>69334.100000000093</v>
      </c>
      <c r="H97" s="51">
        <f t="shared" si="16"/>
        <v>104.48811018223429</v>
      </c>
      <c r="I97" s="4"/>
    </row>
    <row r="98" spans="1:9" ht="25.5" x14ac:dyDescent="0.2">
      <c r="A98" s="6" t="s">
        <v>103</v>
      </c>
      <c r="B98" s="4" t="s">
        <v>0</v>
      </c>
      <c r="C98" s="4" t="s">
        <v>0</v>
      </c>
      <c r="D98" s="8">
        <v>1256462</v>
      </c>
      <c r="E98" s="8">
        <v>1386217.5</v>
      </c>
      <c r="F98" s="8">
        <v>1379047.8</v>
      </c>
      <c r="G98" s="8">
        <f>E98-D98</f>
        <v>129755.5</v>
      </c>
      <c r="H98" s="51">
        <f t="shared" si="16"/>
        <v>109.75642717408087</v>
      </c>
      <c r="I98" s="4"/>
    </row>
    <row r="99" spans="1:9" ht="38.25" x14ac:dyDescent="0.2">
      <c r="A99" s="6" t="s">
        <v>106</v>
      </c>
      <c r="B99" s="4" t="s">
        <v>0</v>
      </c>
      <c r="C99" s="4" t="s">
        <v>0</v>
      </c>
      <c r="D99" s="8">
        <v>80421.399999999994</v>
      </c>
      <c r="E99" s="8">
        <v>20000</v>
      </c>
      <c r="F99" s="8">
        <v>17836.400000000001</v>
      </c>
      <c r="G99" s="8">
        <f>E99-D99</f>
        <v>-60421.399999999994</v>
      </c>
      <c r="H99" s="51">
        <f t="shared" si="16"/>
        <v>22.178673835571132</v>
      </c>
      <c r="I99" s="44" t="s">
        <v>134</v>
      </c>
    </row>
    <row r="100" spans="1:9" x14ac:dyDescent="0.2">
      <c r="A100" s="2" t="s">
        <v>56</v>
      </c>
      <c r="B100" s="1" t="s">
        <v>24</v>
      </c>
      <c r="C100" s="1" t="s">
        <v>15</v>
      </c>
      <c r="D100" s="26">
        <f>SUM(D101:D103)</f>
        <v>2469781.6</v>
      </c>
      <c r="E100" s="26">
        <f>SUM(E101:E103)</f>
        <v>2520270.1999999997</v>
      </c>
      <c r="F100" s="26">
        <f t="shared" ref="F100:G100" si="22">SUM(F101:F103)</f>
        <v>2449409.7000000002</v>
      </c>
      <c r="G100" s="26">
        <f t="shared" si="22"/>
        <v>50488.599999999817</v>
      </c>
      <c r="H100" s="51">
        <f t="shared" si="16"/>
        <v>99.17515378687736</v>
      </c>
      <c r="I100" s="42"/>
    </row>
    <row r="101" spans="1:9" ht="25.5" x14ac:dyDescent="0.2">
      <c r="A101" s="6" t="s">
        <v>114</v>
      </c>
      <c r="B101" s="27"/>
      <c r="C101" s="27"/>
      <c r="D101" s="8">
        <v>325</v>
      </c>
      <c r="E101" s="8">
        <v>325</v>
      </c>
      <c r="F101" s="8">
        <v>291.3</v>
      </c>
      <c r="G101" s="8">
        <f>E101-D101</f>
        <v>0</v>
      </c>
      <c r="H101" s="51">
        <f t="shared" si="16"/>
        <v>89.630769230769232</v>
      </c>
      <c r="I101" s="42"/>
    </row>
    <row r="102" spans="1:9" ht="25.5" x14ac:dyDescent="0.2">
      <c r="A102" s="6" t="s">
        <v>103</v>
      </c>
      <c r="B102" s="27"/>
      <c r="C102" s="27"/>
      <c r="D102" s="8">
        <v>2438456.6</v>
      </c>
      <c r="E102" s="8">
        <v>2498919.4</v>
      </c>
      <c r="F102" s="8">
        <v>2434643.7000000002</v>
      </c>
      <c r="G102" s="8">
        <f>E102-D102</f>
        <v>60462.799999999814</v>
      </c>
      <c r="H102" s="51">
        <f t="shared" si="16"/>
        <v>99.843634699096143</v>
      </c>
      <c r="I102" s="6"/>
    </row>
    <row r="103" spans="1:9" ht="51" x14ac:dyDescent="0.2">
      <c r="A103" s="6" t="s">
        <v>106</v>
      </c>
      <c r="B103" s="27"/>
      <c r="C103" s="27"/>
      <c r="D103" s="8">
        <v>31000</v>
      </c>
      <c r="E103" s="8">
        <v>21025.8</v>
      </c>
      <c r="F103" s="8">
        <v>14474.7</v>
      </c>
      <c r="G103" s="8">
        <f>E103-D103</f>
        <v>-9974.2000000000007</v>
      </c>
      <c r="H103" s="51">
        <f t="shared" si="16"/>
        <v>46.692580645161293</v>
      </c>
      <c r="I103" s="11" t="s">
        <v>135</v>
      </c>
    </row>
    <row r="104" spans="1:9" s="46" customFormat="1" ht="13.5" x14ac:dyDescent="0.2">
      <c r="A104" s="2" t="s">
        <v>125</v>
      </c>
      <c r="B104" s="37" t="s">
        <v>24</v>
      </c>
      <c r="C104" s="37" t="s">
        <v>17</v>
      </c>
      <c r="D104" s="20">
        <f>SUM(D105:D106)</f>
        <v>16393.3</v>
      </c>
      <c r="E104" s="26">
        <f>SUM(E105:E106)</f>
        <v>34034</v>
      </c>
      <c r="F104" s="26">
        <f>SUM(F105:F106)</f>
        <v>32042.2</v>
      </c>
      <c r="G104" s="26">
        <f>E104</f>
        <v>34034</v>
      </c>
      <c r="H104" s="51">
        <f t="shared" si="16"/>
        <v>195.4591204943483</v>
      </c>
      <c r="I104" s="2"/>
    </row>
    <row r="105" spans="1:9" ht="25.5" x14ac:dyDescent="0.2">
      <c r="A105" s="43" t="s">
        <v>103</v>
      </c>
      <c r="B105" s="27"/>
      <c r="C105" s="27"/>
      <c r="D105" s="8">
        <v>16168.3</v>
      </c>
      <c r="E105" s="8">
        <v>33809</v>
      </c>
      <c r="F105" s="8">
        <v>31827.200000000001</v>
      </c>
      <c r="G105" s="8">
        <f>E105</f>
        <v>33809</v>
      </c>
      <c r="H105" s="51">
        <f t="shared" si="16"/>
        <v>196.84939047395213</v>
      </c>
      <c r="I105" s="11"/>
    </row>
    <row r="106" spans="1:9" ht="25.5" x14ac:dyDescent="0.2">
      <c r="A106" s="43" t="s">
        <v>118</v>
      </c>
      <c r="B106" s="27"/>
      <c r="C106" s="27"/>
      <c r="D106" s="8">
        <v>225</v>
      </c>
      <c r="E106" s="8">
        <v>225</v>
      </c>
      <c r="F106" s="8">
        <v>215</v>
      </c>
      <c r="G106" s="8">
        <f>E106</f>
        <v>225</v>
      </c>
      <c r="H106" s="51">
        <f t="shared" si="16"/>
        <v>95.555555555555557</v>
      </c>
      <c r="I106" s="11"/>
    </row>
    <row r="107" spans="1:9" x14ac:dyDescent="0.2">
      <c r="A107" s="2" t="s">
        <v>57</v>
      </c>
      <c r="B107" s="1" t="s">
        <v>24</v>
      </c>
      <c r="C107" s="1" t="s">
        <v>19</v>
      </c>
      <c r="D107" s="26">
        <f>SUM(D108:D111)</f>
        <v>771298</v>
      </c>
      <c r="E107" s="26">
        <f>SUM(E108:E110)</f>
        <v>759541.1</v>
      </c>
      <c r="F107" s="26">
        <f>SUM(F108:F110)</f>
        <v>707430</v>
      </c>
      <c r="G107" s="26">
        <f>E107-D107</f>
        <v>-11756.900000000023</v>
      </c>
      <c r="H107" s="51">
        <f t="shared" si="16"/>
        <v>91.719413248835082</v>
      </c>
      <c r="I107" s="4"/>
    </row>
    <row r="108" spans="1:9" ht="25.5" x14ac:dyDescent="0.2">
      <c r="A108" s="6" t="s">
        <v>117</v>
      </c>
      <c r="B108" s="4" t="s">
        <v>0</v>
      </c>
      <c r="C108" s="4" t="s">
        <v>0</v>
      </c>
      <c r="D108" s="8">
        <v>82603</v>
      </c>
      <c r="E108" s="8">
        <v>81422.7</v>
      </c>
      <c r="F108" s="8">
        <v>78656.3</v>
      </c>
      <c r="G108" s="26">
        <f t="shared" ref="G108:G111" si="23">E108-D108</f>
        <v>-1180.3000000000029</v>
      </c>
      <c r="H108" s="51">
        <f t="shared" si="16"/>
        <v>95.222086364901998</v>
      </c>
      <c r="I108" s="4"/>
    </row>
    <row r="109" spans="1:9" ht="25.5" x14ac:dyDescent="0.2">
      <c r="A109" s="6" t="s">
        <v>114</v>
      </c>
      <c r="B109" s="4" t="s">
        <v>0</v>
      </c>
      <c r="C109" s="4" t="s">
        <v>0</v>
      </c>
      <c r="D109" s="8">
        <v>67201.399999999994</v>
      </c>
      <c r="E109" s="8">
        <v>69665.399999999994</v>
      </c>
      <c r="F109" s="8">
        <v>57058.1</v>
      </c>
      <c r="G109" s="26">
        <f t="shared" si="23"/>
        <v>2464</v>
      </c>
      <c r="H109" s="51">
        <f t="shared" si="16"/>
        <v>84.906118027303009</v>
      </c>
      <c r="I109" s="4"/>
    </row>
    <row r="110" spans="1:9" ht="25.5" x14ac:dyDescent="0.2">
      <c r="A110" s="6" t="s">
        <v>103</v>
      </c>
      <c r="B110" s="4" t="s">
        <v>0</v>
      </c>
      <c r="C110" s="4" t="s">
        <v>0</v>
      </c>
      <c r="D110" s="8">
        <v>616762.9</v>
      </c>
      <c r="E110" s="8">
        <v>608453</v>
      </c>
      <c r="F110" s="8">
        <v>571715.6</v>
      </c>
      <c r="G110" s="26">
        <f t="shared" si="23"/>
        <v>-8309.9000000000233</v>
      </c>
      <c r="H110" s="51">
        <f t="shared" si="16"/>
        <v>92.696172224366919</v>
      </c>
      <c r="I110" s="4"/>
    </row>
    <row r="111" spans="1:9" ht="51" x14ac:dyDescent="0.2">
      <c r="A111" s="43" t="s">
        <v>106</v>
      </c>
      <c r="B111" s="42"/>
      <c r="C111" s="42"/>
      <c r="D111" s="8">
        <v>4730.7</v>
      </c>
      <c r="E111" s="8">
        <v>0</v>
      </c>
      <c r="F111" s="8">
        <v>0</v>
      </c>
      <c r="G111" s="26">
        <f t="shared" si="23"/>
        <v>-4730.7</v>
      </c>
      <c r="H111" s="51">
        <f t="shared" si="16"/>
        <v>0</v>
      </c>
      <c r="I111" s="44" t="s">
        <v>136</v>
      </c>
    </row>
    <row r="112" spans="1:9" ht="25.5" x14ac:dyDescent="0.2">
      <c r="A112" s="2" t="s">
        <v>58</v>
      </c>
      <c r="B112" s="1" t="s">
        <v>24</v>
      </c>
      <c r="C112" s="1" t="s">
        <v>20</v>
      </c>
      <c r="D112" s="26">
        <f>SUM(D113:D115)</f>
        <v>61750.200000000004</v>
      </c>
      <c r="E112" s="26">
        <f>SUM(E113:E114)</f>
        <v>60621.599999999999</v>
      </c>
      <c r="F112" s="26">
        <f>SUM(F113:F114)</f>
        <v>56147.8</v>
      </c>
      <c r="G112" s="26">
        <f>E112-D112</f>
        <v>-1128.6000000000058</v>
      </c>
      <c r="H112" s="51">
        <f t="shared" si="16"/>
        <v>90.927316834601342</v>
      </c>
      <c r="I112" s="4"/>
    </row>
    <row r="113" spans="1:11" ht="25.5" x14ac:dyDescent="0.2">
      <c r="A113" s="6" t="s">
        <v>103</v>
      </c>
      <c r="B113" s="27"/>
      <c r="C113" s="27"/>
      <c r="D113" s="8">
        <v>41714.300000000003</v>
      </c>
      <c r="E113" s="8">
        <v>41218.699999999997</v>
      </c>
      <c r="F113" s="8">
        <v>37016.5</v>
      </c>
      <c r="G113" s="28">
        <f t="shared" ref="G113:G115" si="24">E113-D113</f>
        <v>-495.60000000000582</v>
      </c>
      <c r="H113" s="51">
        <f t="shared" si="16"/>
        <v>88.73815454172788</v>
      </c>
      <c r="I113" s="4"/>
    </row>
    <row r="114" spans="1:11" ht="38.25" x14ac:dyDescent="0.2">
      <c r="A114" s="6" t="s">
        <v>106</v>
      </c>
      <c r="B114" s="27"/>
      <c r="C114" s="27"/>
      <c r="D114" s="8">
        <v>19795.900000000001</v>
      </c>
      <c r="E114" s="8">
        <v>19402.900000000001</v>
      </c>
      <c r="F114" s="8">
        <v>19131.3</v>
      </c>
      <c r="G114" s="28">
        <f t="shared" si="24"/>
        <v>-393</v>
      </c>
      <c r="H114" s="51">
        <f t="shared" si="16"/>
        <v>96.642739153056937</v>
      </c>
      <c r="I114" s="4"/>
    </row>
    <row r="115" spans="1:11" ht="25.5" x14ac:dyDescent="0.2">
      <c r="A115" s="43" t="s">
        <v>109</v>
      </c>
      <c r="B115" s="27"/>
      <c r="C115" s="27"/>
      <c r="D115" s="8">
        <v>240</v>
      </c>
      <c r="E115" s="8">
        <v>0</v>
      </c>
      <c r="F115" s="8">
        <v>0</v>
      </c>
      <c r="G115" s="28">
        <f t="shared" si="24"/>
        <v>-240</v>
      </c>
      <c r="H115" s="51">
        <f t="shared" si="16"/>
        <v>0</v>
      </c>
      <c r="I115" s="42"/>
    </row>
    <row r="116" spans="1:11" x14ac:dyDescent="0.2">
      <c r="A116" s="2" t="s">
        <v>59</v>
      </c>
      <c r="B116" s="1" t="s">
        <v>24</v>
      </c>
      <c r="C116" s="1" t="s">
        <v>24</v>
      </c>
      <c r="D116" s="26">
        <f>SUM(D117:D119)</f>
        <v>259449.3</v>
      </c>
      <c r="E116" s="26">
        <f>SUM(E117:E119)</f>
        <v>257919</v>
      </c>
      <c r="F116" s="26">
        <f>SUM(F117:F119)</f>
        <v>235334.7</v>
      </c>
      <c r="G116" s="26">
        <f>E116-D116</f>
        <v>-1530.2999999999884</v>
      </c>
      <c r="H116" s="51">
        <f t="shared" si="16"/>
        <v>90.705467310954404</v>
      </c>
      <c r="I116" s="4"/>
    </row>
    <row r="117" spans="1:11" ht="25.5" x14ac:dyDescent="0.2">
      <c r="A117" s="6" t="s">
        <v>119</v>
      </c>
      <c r="B117" s="4" t="s">
        <v>0</v>
      </c>
      <c r="C117" s="4" t="s">
        <v>0</v>
      </c>
      <c r="D117" s="8">
        <v>46996.800000000003</v>
      </c>
      <c r="E117" s="8">
        <v>46996.800000000003</v>
      </c>
      <c r="F117" s="8">
        <v>46985.2</v>
      </c>
      <c r="G117" s="28">
        <f t="shared" ref="G117:G119" si="25">E117-D117</f>
        <v>0</v>
      </c>
      <c r="H117" s="51">
        <f t="shared" si="16"/>
        <v>99.97531746842337</v>
      </c>
      <c r="I117" s="4"/>
    </row>
    <row r="118" spans="1:11" ht="25.5" x14ac:dyDescent="0.2">
      <c r="A118" s="43" t="s">
        <v>114</v>
      </c>
      <c r="B118" s="42"/>
      <c r="C118" s="42"/>
      <c r="D118" s="8">
        <v>407</v>
      </c>
      <c r="E118" s="8">
        <v>407</v>
      </c>
      <c r="F118" s="8">
        <v>207</v>
      </c>
      <c r="G118" s="28">
        <f t="shared" si="25"/>
        <v>0</v>
      </c>
      <c r="H118" s="51">
        <f t="shared" si="16"/>
        <v>50.859950859950864</v>
      </c>
      <c r="I118" s="42"/>
    </row>
    <row r="119" spans="1:11" ht="25.5" x14ac:dyDescent="0.2">
      <c r="A119" s="6" t="s">
        <v>103</v>
      </c>
      <c r="B119" s="4" t="s">
        <v>0</v>
      </c>
      <c r="C119" s="4" t="s">
        <v>0</v>
      </c>
      <c r="D119" s="8">
        <v>212045.5</v>
      </c>
      <c r="E119" s="8">
        <v>210515.20000000001</v>
      </c>
      <c r="F119" s="8">
        <v>188142.5</v>
      </c>
      <c r="G119" s="28">
        <f t="shared" si="25"/>
        <v>-1530.2999999999884</v>
      </c>
      <c r="H119" s="51">
        <f t="shared" si="16"/>
        <v>88.727419351035508</v>
      </c>
      <c r="I119" s="42"/>
    </row>
    <row r="120" spans="1:11" x14ac:dyDescent="0.2">
      <c r="A120" s="2" t="s">
        <v>60</v>
      </c>
      <c r="B120" s="1" t="s">
        <v>24</v>
      </c>
      <c r="C120" s="1" t="s">
        <v>31</v>
      </c>
      <c r="D120" s="38">
        <f>SUM(D121:D122)</f>
        <v>338813.4</v>
      </c>
      <c r="E120" s="34">
        <f>SUM(E121:E122)</f>
        <v>361013.4</v>
      </c>
      <c r="F120" s="34">
        <f>SUM(F121:F122)</f>
        <v>324016.90000000002</v>
      </c>
      <c r="G120" s="34">
        <f>E120-D120</f>
        <v>22200</v>
      </c>
      <c r="H120" s="51">
        <f t="shared" si="16"/>
        <v>95.632846870873465</v>
      </c>
      <c r="I120" s="4"/>
    </row>
    <row r="121" spans="1:11" ht="25.5" x14ac:dyDescent="0.2">
      <c r="A121" s="31" t="s">
        <v>117</v>
      </c>
      <c r="B121" s="32"/>
      <c r="C121" s="32"/>
      <c r="D121" s="33">
        <v>2005</v>
      </c>
      <c r="E121" s="33">
        <v>1955</v>
      </c>
      <c r="F121" s="33">
        <v>1058.4000000000001</v>
      </c>
      <c r="G121" s="33">
        <f>E121-D121</f>
        <v>-50</v>
      </c>
      <c r="H121" s="51">
        <f t="shared" si="16"/>
        <v>52.78802992518704</v>
      </c>
      <c r="I121" s="31"/>
    </row>
    <row r="122" spans="1:11" ht="29.25" customHeight="1" x14ac:dyDescent="0.2">
      <c r="A122" s="31" t="s">
        <v>103</v>
      </c>
      <c r="B122" s="32"/>
      <c r="C122" s="32"/>
      <c r="D122" s="33">
        <v>336808.4</v>
      </c>
      <c r="E122" s="33">
        <v>359058.4</v>
      </c>
      <c r="F122" s="33">
        <v>322958.5</v>
      </c>
      <c r="G122" s="33">
        <f>E122-D122</f>
        <v>22250</v>
      </c>
      <c r="H122" s="51">
        <f t="shared" si="16"/>
        <v>95.887899470440757</v>
      </c>
      <c r="I122" s="42"/>
    </row>
    <row r="123" spans="1:11" x14ac:dyDescent="0.2">
      <c r="A123" s="2" t="s">
        <v>61</v>
      </c>
      <c r="B123" s="1" t="s">
        <v>42</v>
      </c>
      <c r="C123" s="1" t="s">
        <v>13</v>
      </c>
      <c r="D123" s="26">
        <f>D124+D127</f>
        <v>716293.20000000007</v>
      </c>
      <c r="E123" s="26">
        <f>E124+E127</f>
        <v>804845.10000000009</v>
      </c>
      <c r="F123" s="26">
        <f t="shared" ref="F123:G123" si="26">F124+F127</f>
        <v>716901</v>
      </c>
      <c r="G123" s="26">
        <f t="shared" si="26"/>
        <v>88551.900000000009</v>
      </c>
      <c r="H123" s="51">
        <f t="shared" si="16"/>
        <v>100.08485352087664</v>
      </c>
      <c r="I123" s="4"/>
    </row>
    <row r="124" spans="1:11" x14ac:dyDescent="0.2">
      <c r="A124" s="2" t="s">
        <v>62</v>
      </c>
      <c r="B124" s="1" t="s">
        <v>42</v>
      </c>
      <c r="C124" s="1" t="s">
        <v>12</v>
      </c>
      <c r="D124" s="26">
        <f>SUM(D125:D126)</f>
        <v>603377.4</v>
      </c>
      <c r="E124" s="26">
        <f>SUM(E125:E126)</f>
        <v>651451.4</v>
      </c>
      <c r="F124" s="26">
        <f>SUM(F125:F126)</f>
        <v>577209</v>
      </c>
      <c r="G124" s="26">
        <f>E124-D124</f>
        <v>48074</v>
      </c>
      <c r="H124" s="51">
        <f t="shared" si="16"/>
        <v>95.663012900383734</v>
      </c>
      <c r="I124" s="4"/>
    </row>
    <row r="125" spans="1:11" x14ac:dyDescent="0.2">
      <c r="A125" s="6" t="s">
        <v>92</v>
      </c>
      <c r="B125" s="4" t="s">
        <v>0</v>
      </c>
      <c r="C125" s="4" t="s">
        <v>0</v>
      </c>
      <c r="D125" s="8">
        <v>1000</v>
      </c>
      <c r="E125" s="8">
        <v>1000</v>
      </c>
      <c r="F125" s="8">
        <v>992.5</v>
      </c>
      <c r="G125" s="28">
        <f t="shared" ref="G125:G127" si="27">E125-D125</f>
        <v>0</v>
      </c>
      <c r="H125" s="51">
        <f t="shared" si="16"/>
        <v>99.25</v>
      </c>
      <c r="I125" s="4"/>
    </row>
    <row r="126" spans="1:11" ht="25.5" x14ac:dyDescent="0.2">
      <c r="A126" s="6" t="s">
        <v>114</v>
      </c>
      <c r="B126" s="4" t="s">
        <v>0</v>
      </c>
      <c r="C126" s="4" t="s">
        <v>0</v>
      </c>
      <c r="D126" s="8">
        <v>602377.4</v>
      </c>
      <c r="E126" s="8">
        <v>650451.4</v>
      </c>
      <c r="F126" s="8">
        <v>576216.5</v>
      </c>
      <c r="G126" s="28">
        <f t="shared" si="27"/>
        <v>48074</v>
      </c>
      <c r="H126" s="51">
        <f t="shared" si="16"/>
        <v>95.657058183125727</v>
      </c>
      <c r="I126" s="4"/>
    </row>
    <row r="127" spans="1:11" ht="24.75" customHeight="1" x14ac:dyDescent="0.2">
      <c r="A127" s="21" t="s">
        <v>63</v>
      </c>
      <c r="B127" s="25" t="s">
        <v>42</v>
      </c>
      <c r="C127" s="25" t="s">
        <v>19</v>
      </c>
      <c r="D127" s="39">
        <v>112915.8</v>
      </c>
      <c r="E127" s="26">
        <v>153393.70000000001</v>
      </c>
      <c r="F127" s="26">
        <v>139692</v>
      </c>
      <c r="G127" s="26">
        <f t="shared" si="27"/>
        <v>40477.900000000009</v>
      </c>
      <c r="H127" s="51">
        <f t="shared" si="16"/>
        <v>123.71342185947405</v>
      </c>
      <c r="I127" s="11"/>
      <c r="K127" s="11"/>
    </row>
    <row r="128" spans="1:11" x14ac:dyDescent="0.2">
      <c r="A128" s="2" t="s">
        <v>64</v>
      </c>
      <c r="B128" s="1" t="s">
        <v>31</v>
      </c>
      <c r="C128" s="1" t="s">
        <v>13</v>
      </c>
      <c r="D128" s="26">
        <f>D129+D131+D133+D135+D137+D139+D141</f>
        <v>5258142.2</v>
      </c>
      <c r="E128" s="26">
        <f>E129+E131+E133+E135+E137+E139+E141</f>
        <v>4241018.5999999996</v>
      </c>
      <c r="F128" s="26">
        <f>F129+F131+F133+F135+F137+F139+F141</f>
        <v>3939649.9999999995</v>
      </c>
      <c r="G128" s="26">
        <f>G129+G131+G133+G135+G137+G139+G141</f>
        <v>-1017123.5999999999</v>
      </c>
      <c r="H128" s="51">
        <f t="shared" si="16"/>
        <v>74.924751939953225</v>
      </c>
      <c r="I128" s="4"/>
    </row>
    <row r="129" spans="1:9" x14ac:dyDescent="0.2">
      <c r="A129" s="2" t="s">
        <v>65</v>
      </c>
      <c r="B129" s="1" t="s">
        <v>31</v>
      </c>
      <c r="C129" s="1" t="s">
        <v>12</v>
      </c>
      <c r="D129" s="26">
        <f>D130</f>
        <v>1027440.5</v>
      </c>
      <c r="E129" s="26">
        <f>E130</f>
        <v>983005.9</v>
      </c>
      <c r="F129" s="26">
        <f>F130</f>
        <v>925497.1</v>
      </c>
      <c r="G129" s="26">
        <f t="shared" ref="G129" si="28">G130</f>
        <v>-44434.599999999977</v>
      </c>
      <c r="H129" s="51">
        <f t="shared" si="16"/>
        <v>90.077926653660228</v>
      </c>
      <c r="I129" s="4"/>
    </row>
    <row r="130" spans="1:9" ht="25.5" x14ac:dyDescent="0.2">
      <c r="A130" s="6" t="s">
        <v>117</v>
      </c>
      <c r="B130" s="4" t="s">
        <v>0</v>
      </c>
      <c r="C130" s="4" t="s">
        <v>0</v>
      </c>
      <c r="D130" s="8">
        <v>1027440.5</v>
      </c>
      <c r="E130" s="8">
        <v>983005.9</v>
      </c>
      <c r="F130" s="8">
        <v>925497.1</v>
      </c>
      <c r="G130" s="8">
        <f>E130-D130</f>
        <v>-44434.599999999977</v>
      </c>
      <c r="H130" s="51">
        <f t="shared" si="16"/>
        <v>90.077926653660228</v>
      </c>
      <c r="I130" s="11"/>
    </row>
    <row r="131" spans="1:9" x14ac:dyDescent="0.2">
      <c r="A131" s="2" t="s">
        <v>66</v>
      </c>
      <c r="B131" s="1" t="s">
        <v>31</v>
      </c>
      <c r="C131" s="1" t="s">
        <v>15</v>
      </c>
      <c r="D131" s="26">
        <f>D132</f>
        <v>270139.5</v>
      </c>
      <c r="E131" s="26">
        <f>E132</f>
        <v>253380.8</v>
      </c>
      <c r="F131" s="26">
        <f>F132</f>
        <v>241325.6</v>
      </c>
      <c r="G131" s="26">
        <f t="shared" ref="G131" si="29">G132</f>
        <v>-16758.700000000012</v>
      </c>
      <c r="H131" s="51">
        <f t="shared" si="16"/>
        <v>89.33369610886227</v>
      </c>
      <c r="I131" s="4"/>
    </row>
    <row r="132" spans="1:9" ht="25.5" x14ac:dyDescent="0.2">
      <c r="A132" s="6" t="s">
        <v>117</v>
      </c>
      <c r="B132" s="4" t="s">
        <v>0</v>
      </c>
      <c r="C132" s="4" t="s">
        <v>0</v>
      </c>
      <c r="D132" s="8">
        <v>270139.5</v>
      </c>
      <c r="E132" s="8">
        <v>253380.8</v>
      </c>
      <c r="F132" s="8">
        <v>241325.6</v>
      </c>
      <c r="G132" s="8">
        <f>E132-D132</f>
        <v>-16758.700000000012</v>
      </c>
      <c r="H132" s="51">
        <f t="shared" si="16"/>
        <v>89.33369610886227</v>
      </c>
      <c r="I132" s="4"/>
    </row>
    <row r="133" spans="1:9" ht="25.5" x14ac:dyDescent="0.2">
      <c r="A133" s="2" t="s">
        <v>120</v>
      </c>
      <c r="B133" s="35" t="s">
        <v>31</v>
      </c>
      <c r="C133" s="35" t="s">
        <v>17</v>
      </c>
      <c r="D133" s="26">
        <f>D134</f>
        <v>36172.1</v>
      </c>
      <c r="E133" s="26">
        <f>E134</f>
        <v>33069.5</v>
      </c>
      <c r="F133" s="26">
        <f>F134</f>
        <v>31225.9</v>
      </c>
      <c r="G133" s="26">
        <f>G134</f>
        <v>-3102.5999999999985</v>
      </c>
      <c r="H133" s="51">
        <f t="shared" si="16"/>
        <v>86.32592522966597</v>
      </c>
      <c r="I133" s="4"/>
    </row>
    <row r="134" spans="1:9" ht="25.5" x14ac:dyDescent="0.2">
      <c r="A134" s="6" t="s">
        <v>117</v>
      </c>
      <c r="B134" s="4"/>
      <c r="C134" s="4"/>
      <c r="D134" s="8">
        <v>36172.1</v>
      </c>
      <c r="E134" s="8">
        <v>33069.5</v>
      </c>
      <c r="F134" s="8">
        <v>31225.9</v>
      </c>
      <c r="G134" s="8">
        <f>E134-D134</f>
        <v>-3102.5999999999985</v>
      </c>
      <c r="H134" s="51">
        <f t="shared" si="16"/>
        <v>86.32592522966597</v>
      </c>
      <c r="I134" s="11"/>
    </row>
    <row r="135" spans="1:9" x14ac:dyDescent="0.2">
      <c r="A135" s="2" t="s">
        <v>67</v>
      </c>
      <c r="B135" s="1" t="s">
        <v>31</v>
      </c>
      <c r="C135" s="1" t="s">
        <v>19</v>
      </c>
      <c r="D135" s="26">
        <f>D136</f>
        <v>29168.400000000001</v>
      </c>
      <c r="E135" s="26">
        <f>E136</f>
        <v>28631.5</v>
      </c>
      <c r="F135" s="26">
        <f>F136</f>
        <v>27709.9</v>
      </c>
      <c r="G135" s="26">
        <f>E135-D135</f>
        <v>-536.90000000000146</v>
      </c>
      <c r="H135" s="51">
        <f t="shared" si="16"/>
        <v>94.999725730585155</v>
      </c>
      <c r="I135" s="4"/>
    </row>
    <row r="136" spans="1:9" ht="25.5" x14ac:dyDescent="0.2">
      <c r="A136" s="6" t="s">
        <v>117</v>
      </c>
      <c r="B136" s="4" t="s">
        <v>0</v>
      </c>
      <c r="C136" s="4" t="s">
        <v>0</v>
      </c>
      <c r="D136" s="8">
        <v>29168.400000000001</v>
      </c>
      <c r="E136" s="8">
        <v>28631.5</v>
      </c>
      <c r="F136" s="8">
        <v>27709.9</v>
      </c>
      <c r="G136" s="28">
        <f>E136-D136</f>
        <v>-536.90000000000146</v>
      </c>
      <c r="H136" s="51">
        <f t="shared" si="16"/>
        <v>94.999725730585155</v>
      </c>
      <c r="I136" s="11"/>
    </row>
    <row r="137" spans="1:9" x14ac:dyDescent="0.2">
      <c r="A137" s="2" t="s">
        <v>68</v>
      </c>
      <c r="B137" s="25" t="s">
        <v>31</v>
      </c>
      <c r="C137" s="25" t="s">
        <v>20</v>
      </c>
      <c r="D137" s="26">
        <f>D138</f>
        <v>222139.1</v>
      </c>
      <c r="E137" s="26">
        <f>E138</f>
        <v>206758.2</v>
      </c>
      <c r="F137" s="26">
        <f>F138</f>
        <v>197970.7</v>
      </c>
      <c r="G137" s="26">
        <f>E137-D137</f>
        <v>-15380.899999999994</v>
      </c>
      <c r="H137" s="51">
        <f t="shared" si="16"/>
        <v>89.120150392254232</v>
      </c>
      <c r="I137" s="4"/>
    </row>
    <row r="138" spans="1:9" ht="25.5" x14ac:dyDescent="0.2">
      <c r="A138" s="6" t="s">
        <v>117</v>
      </c>
      <c r="B138" s="4" t="s">
        <v>0</v>
      </c>
      <c r="C138" s="4" t="s">
        <v>0</v>
      </c>
      <c r="D138" s="8">
        <v>222139.1</v>
      </c>
      <c r="E138" s="8">
        <v>206758.2</v>
      </c>
      <c r="F138" s="8">
        <v>197970.7</v>
      </c>
      <c r="G138" s="8">
        <f>E138-D138</f>
        <v>-15380.899999999994</v>
      </c>
      <c r="H138" s="51">
        <f t="shared" si="16"/>
        <v>89.120150392254232</v>
      </c>
      <c r="I138" s="4"/>
    </row>
    <row r="139" spans="1:9" ht="25.5" x14ac:dyDescent="0.2">
      <c r="A139" s="29" t="s">
        <v>69</v>
      </c>
      <c r="B139" s="36" t="s">
        <v>31</v>
      </c>
      <c r="C139" s="36" t="s">
        <v>22</v>
      </c>
      <c r="D139" s="34">
        <f>D140</f>
        <v>62372.6</v>
      </c>
      <c r="E139" s="34">
        <f>E140</f>
        <v>62541</v>
      </c>
      <c r="F139" s="34">
        <f>F140</f>
        <v>58905</v>
      </c>
      <c r="G139" s="34">
        <f t="shared" ref="G139" si="30">G140</f>
        <v>168.40000000000146</v>
      </c>
      <c r="H139" s="51">
        <f t="shared" si="16"/>
        <v>94.440507530550278</v>
      </c>
      <c r="I139" s="4"/>
    </row>
    <row r="140" spans="1:9" ht="25.5" x14ac:dyDescent="0.2">
      <c r="A140" s="31" t="s">
        <v>117</v>
      </c>
      <c r="B140" s="30" t="s">
        <v>0</v>
      </c>
      <c r="C140" s="30" t="s">
        <v>0</v>
      </c>
      <c r="D140" s="33">
        <v>62372.6</v>
      </c>
      <c r="E140" s="33">
        <v>62541</v>
      </c>
      <c r="F140" s="33">
        <v>58905</v>
      </c>
      <c r="G140" s="33">
        <f>E140-D140</f>
        <v>168.40000000000146</v>
      </c>
      <c r="H140" s="51">
        <f t="shared" si="16"/>
        <v>94.440507530550278</v>
      </c>
      <c r="I140" s="4"/>
    </row>
    <row r="141" spans="1:9" x14ac:dyDescent="0.2">
      <c r="A141" s="21" t="s">
        <v>70</v>
      </c>
      <c r="B141" s="25" t="s">
        <v>31</v>
      </c>
      <c r="C141" s="25" t="s">
        <v>31</v>
      </c>
      <c r="D141" s="26">
        <f>SUM(D142:D143)</f>
        <v>3610710</v>
      </c>
      <c r="E141" s="26">
        <f>SUM(E142:E143)</f>
        <v>2673631.7000000002</v>
      </c>
      <c r="F141" s="26">
        <f>SUM(F142:F143)</f>
        <v>2457015.7999999998</v>
      </c>
      <c r="G141" s="26">
        <f>E141-D141</f>
        <v>-937078.29999999981</v>
      </c>
      <c r="H141" s="51">
        <f t="shared" si="16"/>
        <v>68.047996100489925</v>
      </c>
      <c r="I141" s="4"/>
    </row>
    <row r="142" spans="1:9" ht="25.5" x14ac:dyDescent="0.2">
      <c r="A142" s="24" t="s">
        <v>117</v>
      </c>
      <c r="B142" s="23" t="s">
        <v>0</v>
      </c>
      <c r="C142" s="23" t="s">
        <v>0</v>
      </c>
      <c r="D142" s="8">
        <v>3494150</v>
      </c>
      <c r="E142" s="8">
        <v>2530589.7000000002</v>
      </c>
      <c r="F142" s="8">
        <v>2331333.5</v>
      </c>
      <c r="G142" s="8">
        <f>E142-D142</f>
        <v>-963560.29999999981</v>
      </c>
      <c r="H142" s="51">
        <f t="shared" si="16"/>
        <v>66.721048037433988</v>
      </c>
      <c r="I142" s="4"/>
    </row>
    <row r="143" spans="1:9" ht="102" x14ac:dyDescent="0.2">
      <c r="A143" s="24" t="s">
        <v>106</v>
      </c>
      <c r="B143" s="23" t="s">
        <v>0</v>
      </c>
      <c r="C143" s="23" t="s">
        <v>0</v>
      </c>
      <c r="D143" s="8">
        <v>116560</v>
      </c>
      <c r="E143" s="8">
        <v>143042</v>
      </c>
      <c r="F143" s="8">
        <v>125682.3</v>
      </c>
      <c r="G143" s="8">
        <f>E143-D143</f>
        <v>26482</v>
      </c>
      <c r="H143" s="51">
        <f t="shared" si="16"/>
        <v>107.82626973232669</v>
      </c>
      <c r="I143" s="11" t="s">
        <v>137</v>
      </c>
    </row>
    <row r="144" spans="1:9" s="58" customFormat="1" x14ac:dyDescent="0.2">
      <c r="A144" s="29" t="s">
        <v>71</v>
      </c>
      <c r="B144" s="36" t="s">
        <v>33</v>
      </c>
      <c r="C144" s="36" t="s">
        <v>13</v>
      </c>
      <c r="D144" s="34">
        <f>D145+D147+D149+D155+D158</f>
        <v>3397781.7</v>
      </c>
      <c r="E144" s="34">
        <f>E145+E147+E149+E155+E158</f>
        <v>4953385.6000000006</v>
      </c>
      <c r="F144" s="34">
        <f t="shared" ref="F144:G144" si="31">F145+F147+F149+F155+F158</f>
        <v>4804625.6999999993</v>
      </c>
      <c r="G144" s="34">
        <f t="shared" si="31"/>
        <v>1555603.9000000001</v>
      </c>
      <c r="H144" s="57">
        <f t="shared" si="16"/>
        <v>141.40477888853187</v>
      </c>
      <c r="I144" s="30"/>
    </row>
    <row r="145" spans="1:9" x14ac:dyDescent="0.2">
      <c r="A145" s="2" t="s">
        <v>72</v>
      </c>
      <c r="B145" s="1" t="s">
        <v>33</v>
      </c>
      <c r="C145" s="1" t="s">
        <v>12</v>
      </c>
      <c r="D145" s="26">
        <f>D146</f>
        <v>238262.7</v>
      </c>
      <c r="E145" s="26">
        <f>E146</f>
        <v>357060.7</v>
      </c>
      <c r="F145" s="26">
        <f>F146</f>
        <v>344454.8</v>
      </c>
      <c r="G145" s="26">
        <f>E145-D145</f>
        <v>118798</v>
      </c>
      <c r="H145" s="51">
        <f t="shared" si="16"/>
        <v>144.56933460419947</v>
      </c>
      <c r="I145" s="4"/>
    </row>
    <row r="146" spans="1:9" ht="51" x14ac:dyDescent="0.2">
      <c r="A146" s="6" t="s">
        <v>119</v>
      </c>
      <c r="B146" s="4" t="s">
        <v>0</v>
      </c>
      <c r="C146" s="4" t="s">
        <v>0</v>
      </c>
      <c r="D146" s="8">
        <v>238262.7</v>
      </c>
      <c r="E146" s="8">
        <v>357060.7</v>
      </c>
      <c r="F146" s="8">
        <v>344454.8</v>
      </c>
      <c r="G146" s="8">
        <f>E146-D146</f>
        <v>118798</v>
      </c>
      <c r="H146" s="54">
        <f t="shared" ref="H146:H186" si="32">F146/D146*100</f>
        <v>144.56933460419947</v>
      </c>
      <c r="I146" s="4" t="s">
        <v>144</v>
      </c>
    </row>
    <row r="147" spans="1:9" x14ac:dyDescent="0.2">
      <c r="A147" s="2" t="s">
        <v>73</v>
      </c>
      <c r="B147" s="1" t="s">
        <v>33</v>
      </c>
      <c r="C147" s="1" t="s">
        <v>15</v>
      </c>
      <c r="D147" s="26">
        <f>D148</f>
        <v>1038742.9</v>
      </c>
      <c r="E147" s="26">
        <f>E148</f>
        <v>1043782</v>
      </c>
      <c r="F147" s="26">
        <f>F148</f>
        <v>974993.5</v>
      </c>
      <c r="G147" s="26">
        <f t="shared" ref="G147" si="33">G148</f>
        <v>5039.0999999999767</v>
      </c>
      <c r="H147" s="51">
        <f t="shared" si="32"/>
        <v>93.862831697814727</v>
      </c>
      <c r="I147" s="4"/>
    </row>
    <row r="148" spans="1:9" ht="25.5" x14ac:dyDescent="0.2">
      <c r="A148" s="6" t="s">
        <v>119</v>
      </c>
      <c r="B148" s="4" t="s">
        <v>0</v>
      </c>
      <c r="C148" s="4" t="s">
        <v>0</v>
      </c>
      <c r="D148" s="8">
        <v>1038742.9</v>
      </c>
      <c r="E148" s="8">
        <v>1043782</v>
      </c>
      <c r="F148" s="8">
        <v>974993.5</v>
      </c>
      <c r="G148" s="8">
        <f>E148-D148</f>
        <v>5039.0999999999767</v>
      </c>
      <c r="H148" s="51">
        <f t="shared" si="32"/>
        <v>93.862831697814727</v>
      </c>
      <c r="I148" s="4"/>
    </row>
    <row r="149" spans="1:9" x14ac:dyDescent="0.2">
      <c r="A149" s="2" t="s">
        <v>74</v>
      </c>
      <c r="B149" s="1" t="s">
        <v>33</v>
      </c>
      <c r="C149" s="1" t="s">
        <v>17</v>
      </c>
      <c r="D149" s="26">
        <f>SUM(D150:D154)</f>
        <v>1080726.3</v>
      </c>
      <c r="E149" s="26">
        <f>SUM(E150:E154)</f>
        <v>2496325.2000000002</v>
      </c>
      <c r="F149" s="26">
        <f>SUM(F150:F154)</f>
        <v>2468977.1999999993</v>
      </c>
      <c r="G149" s="26">
        <f>E149-D149</f>
        <v>1415598.9000000001</v>
      </c>
      <c r="H149" s="51">
        <f t="shared" si="32"/>
        <v>228.45536376786603</v>
      </c>
      <c r="I149" s="4"/>
    </row>
    <row r="150" spans="1:9" ht="38.25" x14ac:dyDescent="0.2">
      <c r="A150" s="6" t="s">
        <v>99</v>
      </c>
      <c r="B150" s="27"/>
      <c r="C150" s="27"/>
      <c r="D150" s="8">
        <v>7236</v>
      </c>
      <c r="E150" s="8">
        <v>9043.1</v>
      </c>
      <c r="F150" s="8">
        <v>9023</v>
      </c>
      <c r="G150" s="28">
        <f t="shared" ref="G150:G154" si="34">E150-D150</f>
        <v>1807.1000000000004</v>
      </c>
      <c r="H150" s="51">
        <f t="shared" si="32"/>
        <v>124.69596462133777</v>
      </c>
      <c r="I150" s="43"/>
    </row>
    <row r="151" spans="1:9" ht="153" x14ac:dyDescent="0.2">
      <c r="A151" s="6" t="s">
        <v>101</v>
      </c>
      <c r="B151" s="27"/>
      <c r="C151" s="27"/>
      <c r="D151" s="8">
        <v>1039089</v>
      </c>
      <c r="E151" s="8">
        <v>1131228.7</v>
      </c>
      <c r="F151" s="8">
        <v>1104867.8999999999</v>
      </c>
      <c r="G151" s="28">
        <f t="shared" si="34"/>
        <v>92139.699999999953</v>
      </c>
      <c r="H151" s="51">
        <f t="shared" si="32"/>
        <v>106.33043945225096</v>
      </c>
      <c r="I151" s="41" t="s">
        <v>145</v>
      </c>
    </row>
    <row r="152" spans="1:9" ht="25.5" x14ac:dyDescent="0.2">
      <c r="A152" s="6" t="s">
        <v>117</v>
      </c>
      <c r="B152" s="27"/>
      <c r="C152" s="27"/>
      <c r="D152" s="8">
        <v>0</v>
      </c>
      <c r="E152" s="8">
        <v>1251941.3</v>
      </c>
      <c r="F152" s="8">
        <v>1251910.2</v>
      </c>
      <c r="G152" s="28">
        <f t="shared" si="34"/>
        <v>1251941.3</v>
      </c>
      <c r="H152" s="50">
        <v>0</v>
      </c>
      <c r="I152" s="43" t="s">
        <v>141</v>
      </c>
    </row>
    <row r="153" spans="1:9" ht="25.5" x14ac:dyDescent="0.2">
      <c r="A153" s="6" t="s">
        <v>103</v>
      </c>
      <c r="B153" s="27"/>
      <c r="C153" s="27"/>
      <c r="D153" s="8">
        <v>27872.3</v>
      </c>
      <c r="E153" s="8">
        <v>97415.7</v>
      </c>
      <c r="F153" s="8">
        <v>96479.8</v>
      </c>
      <c r="G153" s="28">
        <f t="shared" si="34"/>
        <v>69543.399999999994</v>
      </c>
      <c r="H153" s="51">
        <f t="shared" si="32"/>
        <v>346.14940281211096</v>
      </c>
      <c r="I153" s="11"/>
    </row>
    <row r="154" spans="1:9" ht="38.25" x14ac:dyDescent="0.2">
      <c r="A154" s="6" t="s">
        <v>106</v>
      </c>
      <c r="B154" s="27"/>
      <c r="C154" s="27"/>
      <c r="D154" s="8">
        <v>6529</v>
      </c>
      <c r="E154" s="8">
        <v>6696.4</v>
      </c>
      <c r="F154" s="8">
        <v>6696.3</v>
      </c>
      <c r="G154" s="28">
        <f t="shared" si="34"/>
        <v>167.39999999999964</v>
      </c>
      <c r="H154" s="51">
        <f t="shared" si="32"/>
        <v>102.56241384591821</v>
      </c>
      <c r="I154" s="11"/>
    </row>
    <row r="155" spans="1:9" x14ac:dyDescent="0.2">
      <c r="A155" s="2" t="s">
        <v>75</v>
      </c>
      <c r="B155" s="1" t="s">
        <v>33</v>
      </c>
      <c r="C155" s="1" t="s">
        <v>19</v>
      </c>
      <c r="D155" s="26">
        <f>SUM(D156:D157)</f>
        <v>704039.9</v>
      </c>
      <c r="E155" s="26">
        <f>SUM(E156:E157)</f>
        <v>705440.4</v>
      </c>
      <c r="F155" s="26">
        <f>SUM(F156:F157)</f>
        <v>689757.7</v>
      </c>
      <c r="G155" s="26">
        <f>E155-D155</f>
        <v>1400.5</v>
      </c>
      <c r="H155" s="51">
        <f t="shared" si="32"/>
        <v>97.971393382676169</v>
      </c>
      <c r="I155" s="4"/>
    </row>
    <row r="156" spans="1:9" ht="25.5" x14ac:dyDescent="0.2">
      <c r="A156" s="6" t="s">
        <v>101</v>
      </c>
      <c r="B156" s="4" t="s">
        <v>0</v>
      </c>
      <c r="C156" s="4" t="s">
        <v>0</v>
      </c>
      <c r="D156" s="8">
        <v>528670.80000000005</v>
      </c>
      <c r="E156" s="8">
        <v>530071.30000000005</v>
      </c>
      <c r="F156" s="8">
        <v>514389.7</v>
      </c>
      <c r="G156" s="8">
        <f>E156-D156</f>
        <v>1400.5</v>
      </c>
      <c r="H156" s="51">
        <f t="shared" si="32"/>
        <v>97.298678118783926</v>
      </c>
      <c r="I156" s="41"/>
    </row>
    <row r="157" spans="1:9" ht="25.5" x14ac:dyDescent="0.2">
      <c r="A157" s="6" t="s">
        <v>103</v>
      </c>
      <c r="B157" s="4" t="s">
        <v>0</v>
      </c>
      <c r="C157" s="4" t="s">
        <v>0</v>
      </c>
      <c r="D157" s="8">
        <v>175369.1</v>
      </c>
      <c r="E157" s="8">
        <v>175369.1</v>
      </c>
      <c r="F157" s="8">
        <v>175368</v>
      </c>
      <c r="G157" s="8">
        <f>E157-D157</f>
        <v>0</v>
      </c>
      <c r="H157" s="51">
        <f t="shared" si="32"/>
        <v>99.999372751528057</v>
      </c>
      <c r="I157" s="4"/>
    </row>
    <row r="158" spans="1:9" x14ac:dyDescent="0.2">
      <c r="A158" s="2" t="s">
        <v>76</v>
      </c>
      <c r="B158" s="1" t="s">
        <v>33</v>
      </c>
      <c r="C158" s="1" t="s">
        <v>22</v>
      </c>
      <c r="D158" s="26">
        <f>SUM(D159:D164)</f>
        <v>336009.89999999997</v>
      </c>
      <c r="E158" s="26">
        <f>SUM(E159:E164)</f>
        <v>350777.30000000005</v>
      </c>
      <c r="F158" s="26">
        <f>SUM(F159:F164)</f>
        <v>326442.5</v>
      </c>
      <c r="G158" s="26">
        <f>E158-D158</f>
        <v>14767.400000000081</v>
      </c>
      <c r="H158" s="51">
        <f t="shared" si="32"/>
        <v>97.152643419137362</v>
      </c>
      <c r="I158" s="4"/>
    </row>
    <row r="159" spans="1:9" ht="27.75" customHeight="1" x14ac:dyDescent="0.2">
      <c r="A159" s="6" t="s">
        <v>101</v>
      </c>
      <c r="B159" s="27"/>
      <c r="C159" s="27"/>
      <c r="D159" s="8">
        <v>297824.8</v>
      </c>
      <c r="E159" s="8">
        <v>297572.40000000002</v>
      </c>
      <c r="F159" s="8">
        <v>274409.90000000002</v>
      </c>
      <c r="G159" s="8">
        <f t="shared" ref="G159:G164" si="35">E159-D159</f>
        <v>-252.39999999996508</v>
      </c>
      <c r="H159" s="51">
        <f t="shared" si="32"/>
        <v>92.138028800825182</v>
      </c>
      <c r="I159" s="41" t="s">
        <v>146</v>
      </c>
    </row>
    <row r="160" spans="1:9" ht="38.25" x14ac:dyDescent="0.2">
      <c r="A160" s="6" t="s">
        <v>117</v>
      </c>
      <c r="B160" s="27"/>
      <c r="C160" s="27"/>
      <c r="D160" s="8">
        <v>1000</v>
      </c>
      <c r="E160" s="8">
        <v>8300</v>
      </c>
      <c r="F160" s="8">
        <v>8298.5</v>
      </c>
      <c r="G160" s="8">
        <f t="shared" si="35"/>
        <v>7300</v>
      </c>
      <c r="H160" s="51">
        <f t="shared" si="32"/>
        <v>829.85</v>
      </c>
      <c r="I160" s="11" t="s">
        <v>142</v>
      </c>
    </row>
    <row r="161" spans="1:9" ht="25.5" x14ac:dyDescent="0.2">
      <c r="A161" s="6" t="s">
        <v>114</v>
      </c>
      <c r="B161" s="27"/>
      <c r="C161" s="27"/>
      <c r="D161" s="8">
        <v>856.6</v>
      </c>
      <c r="E161" s="8">
        <v>5598.5</v>
      </c>
      <c r="F161" s="8">
        <v>5388.5</v>
      </c>
      <c r="G161" s="8">
        <f t="shared" si="35"/>
        <v>4741.8999999999996</v>
      </c>
      <c r="H161" s="51">
        <f t="shared" si="32"/>
        <v>629.05673593275742</v>
      </c>
      <c r="I161" s="41"/>
    </row>
    <row r="162" spans="1:9" ht="25.5" x14ac:dyDescent="0.2">
      <c r="A162" s="6" t="s">
        <v>103</v>
      </c>
      <c r="B162" s="27"/>
      <c r="C162" s="27"/>
      <c r="D162" s="8">
        <v>35986.5</v>
      </c>
      <c r="E162" s="8">
        <v>36261.4</v>
      </c>
      <c r="F162" s="8">
        <v>35492.6</v>
      </c>
      <c r="G162" s="8">
        <f t="shared" si="35"/>
        <v>274.90000000000146</v>
      </c>
      <c r="H162" s="51">
        <f t="shared" si="32"/>
        <v>98.627540883386828</v>
      </c>
      <c r="I162" s="11"/>
    </row>
    <row r="163" spans="1:9" ht="38.25" x14ac:dyDescent="0.2">
      <c r="A163" s="43" t="s">
        <v>106</v>
      </c>
      <c r="B163" s="27"/>
      <c r="C163" s="27"/>
      <c r="D163" s="8">
        <v>0</v>
      </c>
      <c r="E163" s="8">
        <v>195</v>
      </c>
      <c r="F163" s="8">
        <v>3</v>
      </c>
      <c r="G163" s="8">
        <f t="shared" si="35"/>
        <v>195</v>
      </c>
      <c r="H163" s="51" t="e">
        <f t="shared" si="32"/>
        <v>#DIV/0!</v>
      </c>
      <c r="I163" s="11"/>
    </row>
    <row r="164" spans="1:9" ht="25.5" x14ac:dyDescent="0.2">
      <c r="A164" s="6" t="s">
        <v>118</v>
      </c>
      <c r="B164" s="27"/>
      <c r="C164" s="27"/>
      <c r="D164" s="8">
        <v>342</v>
      </c>
      <c r="E164" s="8">
        <v>2850</v>
      </c>
      <c r="F164" s="8">
        <v>2850</v>
      </c>
      <c r="G164" s="8">
        <f t="shared" si="35"/>
        <v>2508</v>
      </c>
      <c r="H164" s="51">
        <f t="shared" si="32"/>
        <v>833.33333333333337</v>
      </c>
      <c r="I164" s="41"/>
    </row>
    <row r="165" spans="1:9" x14ac:dyDescent="0.2">
      <c r="A165" s="2" t="s">
        <v>77</v>
      </c>
      <c r="B165" s="1" t="s">
        <v>26</v>
      </c>
      <c r="C165" s="1" t="s">
        <v>13</v>
      </c>
      <c r="D165" s="26">
        <f>D166+D169+D172+D173</f>
        <v>303948</v>
      </c>
      <c r="E165" s="26">
        <f>E166+E169+E172+E173</f>
        <v>374101.19999999995</v>
      </c>
      <c r="F165" s="26">
        <f t="shared" ref="F165:G165" si="36">F166+F169+F172+F173</f>
        <v>358954.1</v>
      </c>
      <c r="G165" s="26">
        <f t="shared" si="36"/>
        <v>70153.200000000012</v>
      </c>
      <c r="H165" s="51">
        <f t="shared" si="32"/>
        <v>118.09720741705819</v>
      </c>
      <c r="I165" s="4"/>
    </row>
    <row r="166" spans="1:9" x14ac:dyDescent="0.2">
      <c r="A166" s="2" t="s">
        <v>78</v>
      </c>
      <c r="B166" s="1" t="s">
        <v>26</v>
      </c>
      <c r="C166" s="1" t="s">
        <v>12</v>
      </c>
      <c r="D166" s="26">
        <f>SUM(D167:D168)</f>
        <v>77038</v>
      </c>
      <c r="E166" s="26">
        <f>E167</f>
        <v>38338</v>
      </c>
      <c r="F166" s="26">
        <f>F167</f>
        <v>36456.699999999997</v>
      </c>
      <c r="G166" s="26">
        <f>E166-D166</f>
        <v>-38700</v>
      </c>
      <c r="H166" s="51">
        <f t="shared" si="32"/>
        <v>47.323009423920659</v>
      </c>
      <c r="I166" s="4"/>
    </row>
    <row r="167" spans="1:9" ht="38.25" x14ac:dyDescent="0.2">
      <c r="A167" s="6" t="s">
        <v>106</v>
      </c>
      <c r="B167" s="27"/>
      <c r="C167" s="27"/>
      <c r="D167" s="8">
        <v>56000</v>
      </c>
      <c r="E167" s="8">
        <v>38338</v>
      </c>
      <c r="F167" s="8">
        <v>36456.699999999997</v>
      </c>
      <c r="G167" s="28">
        <f t="shared" ref="G167:G168" si="37">E167-D167</f>
        <v>-17662</v>
      </c>
      <c r="H167" s="51">
        <f t="shared" si="32"/>
        <v>65.101249999999993</v>
      </c>
      <c r="I167" s="11" t="s">
        <v>138</v>
      </c>
    </row>
    <row r="168" spans="1:9" ht="25.5" x14ac:dyDescent="0.2">
      <c r="A168" s="43" t="s">
        <v>118</v>
      </c>
      <c r="B168" s="27"/>
      <c r="C168" s="27"/>
      <c r="D168" s="8">
        <v>21038</v>
      </c>
      <c r="E168" s="8">
        <v>0</v>
      </c>
      <c r="F168" s="8">
        <v>0</v>
      </c>
      <c r="G168" s="28">
        <f t="shared" si="37"/>
        <v>-21038</v>
      </c>
      <c r="H168" s="51">
        <f t="shared" si="32"/>
        <v>0</v>
      </c>
      <c r="I168" s="43"/>
    </row>
    <row r="169" spans="1:9" x14ac:dyDescent="0.2">
      <c r="A169" s="2" t="s">
        <v>79</v>
      </c>
      <c r="B169" s="1" t="s">
        <v>26</v>
      </c>
      <c r="C169" s="1" t="s">
        <v>15</v>
      </c>
      <c r="D169" s="26">
        <f>SUM(D170:D171)</f>
        <v>14943.7</v>
      </c>
      <c r="E169" s="26">
        <f>SUM(E170:E171)</f>
        <v>102021.8</v>
      </c>
      <c r="F169" s="26">
        <f>SUM(F170:F171)</f>
        <v>91292.3</v>
      </c>
      <c r="G169" s="26">
        <f>E169-D169</f>
        <v>87078.1</v>
      </c>
      <c r="H169" s="51">
        <f t="shared" si="32"/>
        <v>610.90827572823332</v>
      </c>
      <c r="I169" s="4"/>
    </row>
    <row r="170" spans="1:9" ht="51" x14ac:dyDescent="0.2">
      <c r="A170" s="43" t="s">
        <v>106</v>
      </c>
      <c r="B170" s="32"/>
      <c r="C170" s="32"/>
      <c r="D170" s="33">
        <v>0</v>
      </c>
      <c r="E170" s="33">
        <v>89378.1</v>
      </c>
      <c r="F170" s="33">
        <v>78886.5</v>
      </c>
      <c r="G170" s="8">
        <f>E170-D170</f>
        <v>89378.1</v>
      </c>
      <c r="H170" s="51" t="e">
        <f t="shared" si="32"/>
        <v>#DIV/0!</v>
      </c>
      <c r="I170" s="11" t="s">
        <v>139</v>
      </c>
    </row>
    <row r="171" spans="1:9" ht="35.25" customHeight="1" x14ac:dyDescent="0.2">
      <c r="A171" s="6" t="s">
        <v>118</v>
      </c>
      <c r="B171" s="4" t="s">
        <v>0</v>
      </c>
      <c r="C171" s="4" t="s">
        <v>0</v>
      </c>
      <c r="D171" s="7">
        <v>14943.7</v>
      </c>
      <c r="E171" s="8">
        <v>12643.7</v>
      </c>
      <c r="F171" s="8">
        <v>12405.8</v>
      </c>
      <c r="G171" s="8">
        <f>E171-D171</f>
        <v>-2300</v>
      </c>
      <c r="H171" s="51">
        <f t="shared" si="32"/>
        <v>83.016923519610259</v>
      </c>
      <c r="I171" s="11"/>
    </row>
    <row r="172" spans="1:9" x14ac:dyDescent="0.2">
      <c r="A172" s="29" t="s">
        <v>80</v>
      </c>
      <c r="B172" s="36" t="s">
        <v>26</v>
      </c>
      <c r="C172" s="36" t="s">
        <v>17</v>
      </c>
      <c r="D172" s="34">
        <v>63494.6</v>
      </c>
      <c r="E172" s="34">
        <v>90191.3</v>
      </c>
      <c r="F172" s="34">
        <v>89670.6</v>
      </c>
      <c r="G172" s="34">
        <f>E172-D172</f>
        <v>26696.700000000004</v>
      </c>
      <c r="H172" s="51">
        <f t="shared" si="32"/>
        <v>141.2255530391561</v>
      </c>
      <c r="I172" s="11"/>
    </row>
    <row r="173" spans="1:9" ht="25.5" x14ac:dyDescent="0.2">
      <c r="A173" s="2" t="s">
        <v>81</v>
      </c>
      <c r="B173" s="1" t="s">
        <v>26</v>
      </c>
      <c r="C173" s="1" t="s">
        <v>20</v>
      </c>
      <c r="D173" s="26">
        <v>148471.70000000001</v>
      </c>
      <c r="E173" s="26">
        <v>143550.1</v>
      </c>
      <c r="F173" s="26">
        <v>141534.5</v>
      </c>
      <c r="G173" s="26">
        <f>E173-D173</f>
        <v>-4921.6000000000058</v>
      </c>
      <c r="H173" s="51">
        <f t="shared" si="32"/>
        <v>95.32759441698316</v>
      </c>
      <c r="I173" s="4"/>
    </row>
    <row r="174" spans="1:9" x14ac:dyDescent="0.2">
      <c r="A174" s="2" t="s">
        <v>82</v>
      </c>
      <c r="B174" s="1" t="s">
        <v>45</v>
      </c>
      <c r="C174" s="1" t="s">
        <v>13</v>
      </c>
      <c r="D174" s="26">
        <f>D175+D176</f>
        <v>156617.20000000001</v>
      </c>
      <c r="E174" s="26">
        <f>SUM(E175:E176)</f>
        <v>159467.70000000001</v>
      </c>
      <c r="F174" s="26">
        <f t="shared" ref="F174:G174" si="38">SUM(F175:F176)</f>
        <v>140538.6</v>
      </c>
      <c r="G174" s="26">
        <f t="shared" si="38"/>
        <v>2850.5</v>
      </c>
      <c r="H174" s="51">
        <f t="shared" si="32"/>
        <v>89.733822338798035</v>
      </c>
      <c r="I174" s="4"/>
    </row>
    <row r="175" spans="1:9" x14ac:dyDescent="0.2">
      <c r="A175" s="2" t="s">
        <v>83</v>
      </c>
      <c r="B175" s="1" t="s">
        <v>45</v>
      </c>
      <c r="C175" s="37" t="s">
        <v>15</v>
      </c>
      <c r="D175" s="26">
        <v>60975.4</v>
      </c>
      <c r="E175" s="26">
        <v>63825.9</v>
      </c>
      <c r="F175" s="26">
        <v>45696.800000000003</v>
      </c>
      <c r="G175" s="26">
        <f>E175-D175</f>
        <v>2850.5</v>
      </c>
      <c r="H175" s="51">
        <f t="shared" si="32"/>
        <v>74.943009803953728</v>
      </c>
      <c r="I175" s="11"/>
    </row>
    <row r="176" spans="1:9" ht="25.5" x14ac:dyDescent="0.2">
      <c r="A176" s="2" t="s">
        <v>84</v>
      </c>
      <c r="B176" s="1" t="s">
        <v>45</v>
      </c>
      <c r="C176" s="1" t="s">
        <v>19</v>
      </c>
      <c r="D176" s="26">
        <v>95641.8</v>
      </c>
      <c r="E176" s="26">
        <v>95641.8</v>
      </c>
      <c r="F176" s="26">
        <v>94841.8</v>
      </c>
      <c r="G176" s="26">
        <f>E176-D176</f>
        <v>0</v>
      </c>
      <c r="H176" s="51">
        <f>F176/D176*100</f>
        <v>99.163545646359637</v>
      </c>
      <c r="I176" s="4"/>
    </row>
    <row r="177" spans="1:9" ht="25.5" x14ac:dyDescent="0.2">
      <c r="A177" s="2" t="s">
        <v>85</v>
      </c>
      <c r="B177" s="1" t="s">
        <v>28</v>
      </c>
      <c r="C177" s="1" t="s">
        <v>13</v>
      </c>
      <c r="D177" s="26">
        <f>D178</f>
        <v>1080518.2</v>
      </c>
      <c r="E177" s="26">
        <f>E178</f>
        <v>940755.7</v>
      </c>
      <c r="F177" s="26">
        <f t="shared" ref="F177:G177" si="39">F178</f>
        <v>920290.3</v>
      </c>
      <c r="G177" s="26">
        <f t="shared" si="39"/>
        <v>-139762.5</v>
      </c>
      <c r="H177" s="51">
        <f>F177/D177*100</f>
        <v>85.171198412021198</v>
      </c>
      <c r="I177" s="4"/>
    </row>
    <row r="178" spans="1:9" ht="25.5" x14ac:dyDescent="0.2">
      <c r="A178" s="21" t="s">
        <v>86</v>
      </c>
      <c r="B178" s="25" t="s">
        <v>28</v>
      </c>
      <c r="C178" s="25" t="s">
        <v>12</v>
      </c>
      <c r="D178" s="26">
        <f>D179</f>
        <v>1080518.2</v>
      </c>
      <c r="E178" s="26">
        <v>940755.7</v>
      </c>
      <c r="F178" s="26">
        <v>920290.3</v>
      </c>
      <c r="G178" s="26">
        <f>E178-D178</f>
        <v>-139762.5</v>
      </c>
      <c r="H178" s="51">
        <f t="shared" si="32"/>
        <v>85.171198412021198</v>
      </c>
      <c r="I178" s="4"/>
    </row>
    <row r="179" spans="1:9" x14ac:dyDescent="0.2">
      <c r="A179" s="24" t="s">
        <v>121</v>
      </c>
      <c r="B179" s="23" t="s">
        <v>0</v>
      </c>
      <c r="C179" s="23" t="s">
        <v>0</v>
      </c>
      <c r="D179" s="8">
        <v>1080518.2</v>
      </c>
      <c r="E179" s="8">
        <f>E178</f>
        <v>940755.7</v>
      </c>
      <c r="F179" s="8">
        <f>F178</f>
        <v>920290.3</v>
      </c>
      <c r="G179" s="8">
        <f>E179-D179</f>
        <v>-139762.5</v>
      </c>
      <c r="H179" s="51">
        <f t="shared" si="32"/>
        <v>85.171198412021198</v>
      </c>
      <c r="I179" s="4"/>
    </row>
    <row r="180" spans="1:9" ht="38.25" x14ac:dyDescent="0.2">
      <c r="A180" s="2" t="s">
        <v>87</v>
      </c>
      <c r="B180" s="1" t="s">
        <v>34</v>
      </c>
      <c r="C180" s="1" t="s">
        <v>13</v>
      </c>
      <c r="D180" s="3">
        <f>D181+D182+D184</f>
        <v>2980532.5</v>
      </c>
      <c r="E180" s="26">
        <f>E181+E182+E184</f>
        <v>3115627.6</v>
      </c>
      <c r="F180" s="26">
        <f t="shared" ref="F180:G180" si="40">F181+F182+F184</f>
        <v>3113816.6</v>
      </c>
      <c r="G180" s="26">
        <f t="shared" si="40"/>
        <v>135095.09999999998</v>
      </c>
      <c r="H180" s="51">
        <f t="shared" si="32"/>
        <v>104.47182172984191</v>
      </c>
      <c r="I180" s="4"/>
    </row>
    <row r="181" spans="1:9" ht="38.25" x14ac:dyDescent="0.2">
      <c r="A181" s="2" t="s">
        <v>88</v>
      </c>
      <c r="B181" s="1" t="s">
        <v>34</v>
      </c>
      <c r="C181" s="1" t="s">
        <v>12</v>
      </c>
      <c r="D181" s="26">
        <v>2040000</v>
      </c>
      <c r="E181" s="26">
        <v>2040000</v>
      </c>
      <c r="F181" s="26">
        <v>2040000</v>
      </c>
      <c r="G181" s="26">
        <f t="shared" ref="G181:G186" si="41">E181-D181</f>
        <v>0</v>
      </c>
      <c r="H181" s="51">
        <f t="shared" si="32"/>
        <v>100</v>
      </c>
      <c r="I181" s="4"/>
    </row>
    <row r="182" spans="1:9" x14ac:dyDescent="0.2">
      <c r="A182" s="2" t="s">
        <v>89</v>
      </c>
      <c r="B182" s="1" t="s">
        <v>34</v>
      </c>
      <c r="C182" s="1" t="s">
        <v>15</v>
      </c>
      <c r="D182" s="26">
        <f>D183</f>
        <v>210000</v>
      </c>
      <c r="E182" s="26">
        <f>E183</f>
        <v>345095.1</v>
      </c>
      <c r="F182" s="26">
        <f>F183</f>
        <v>343295.7</v>
      </c>
      <c r="G182" s="26">
        <f t="shared" si="41"/>
        <v>135095.09999999998</v>
      </c>
      <c r="H182" s="51">
        <f t="shared" si="32"/>
        <v>163.47414285714285</v>
      </c>
      <c r="I182" s="4"/>
    </row>
    <row r="183" spans="1:9" ht="76.5" x14ac:dyDescent="0.2">
      <c r="A183" s="6" t="s">
        <v>98</v>
      </c>
      <c r="B183" s="4" t="s">
        <v>0</v>
      </c>
      <c r="C183" s="4" t="s">
        <v>0</v>
      </c>
      <c r="D183" s="8">
        <v>210000</v>
      </c>
      <c r="E183" s="8">
        <v>345095.1</v>
      </c>
      <c r="F183" s="8">
        <v>343295.7</v>
      </c>
      <c r="G183" s="8">
        <f t="shared" si="41"/>
        <v>135095.09999999998</v>
      </c>
      <c r="H183" s="51">
        <f t="shared" si="32"/>
        <v>163.47414285714285</v>
      </c>
      <c r="I183" s="4" t="s">
        <v>147</v>
      </c>
    </row>
    <row r="184" spans="1:9" x14ac:dyDescent="0.2">
      <c r="A184" s="2" t="s">
        <v>90</v>
      </c>
      <c r="B184" s="1" t="s">
        <v>34</v>
      </c>
      <c r="C184" s="1" t="s">
        <v>17</v>
      </c>
      <c r="D184" s="26">
        <f>D185</f>
        <v>730532.5</v>
      </c>
      <c r="E184" s="26">
        <f>E185</f>
        <v>730532.5</v>
      </c>
      <c r="F184" s="26">
        <f>F185</f>
        <v>730520.9</v>
      </c>
      <c r="G184" s="26">
        <f t="shared" si="41"/>
        <v>0</v>
      </c>
      <c r="H184" s="51">
        <f t="shared" si="32"/>
        <v>99.998412117188494</v>
      </c>
      <c r="I184" s="4"/>
    </row>
    <row r="185" spans="1:9" x14ac:dyDescent="0.2">
      <c r="A185" s="6" t="s">
        <v>98</v>
      </c>
      <c r="B185" s="4" t="s">
        <v>0</v>
      </c>
      <c r="C185" s="4" t="s">
        <v>0</v>
      </c>
      <c r="D185" s="8">
        <v>730532.5</v>
      </c>
      <c r="E185" s="8">
        <v>730532.5</v>
      </c>
      <c r="F185" s="8">
        <v>730520.9</v>
      </c>
      <c r="G185" s="8">
        <f t="shared" si="41"/>
        <v>0</v>
      </c>
      <c r="H185" s="51">
        <f t="shared" si="32"/>
        <v>99.998412117188494</v>
      </c>
      <c r="I185" s="4"/>
    </row>
    <row r="186" spans="1:9" ht="12.75" customHeight="1" x14ac:dyDescent="0.2">
      <c r="A186" s="61" t="s">
        <v>91</v>
      </c>
      <c r="B186" s="62"/>
      <c r="C186" s="62"/>
      <c r="D186" s="26">
        <f>D5+D38+D43+D76+D89+D96+D123+D128+D144+D165+D174+D177+D180</f>
        <v>27510226.899999999</v>
      </c>
      <c r="E186" s="26">
        <f>E5+E38+E43+E76+E89+E96+E123+E128+E144+E165+E174+E177+E180</f>
        <v>34139573.199999996</v>
      </c>
      <c r="F186" s="26">
        <f>F5+F38+F43+F76+F89+F96+F123+F128+F144+F165+F174+F177+F180</f>
        <v>32615459.300000004</v>
      </c>
      <c r="G186" s="26">
        <f t="shared" si="41"/>
        <v>6629346.299999997</v>
      </c>
      <c r="H186" s="51">
        <f t="shared" si="32"/>
        <v>118.55758012668373</v>
      </c>
      <c r="I186" s="3"/>
    </row>
  </sheetData>
  <mergeCells count="3">
    <mergeCell ref="A3:I3"/>
    <mergeCell ref="A2:I2"/>
    <mergeCell ref="A186:C186"/>
  </mergeCells>
  <pageMargins left="0.39370078740157483" right="0.39370078740157483" top="0.39370078740157483" bottom="0.39370078740157483" header="0.11811023622047245" footer="0.11811023622047245"/>
  <pageSetup paperSize="9" scale="8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Table1</vt:lpstr>
      <vt:lpstr>Table1!Заголовки_для_печати</vt:lpstr>
      <vt:lpstr>Table1!Область_печати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2018-05-30T05:32:38Z</dcterms:modified>
</cp:coreProperties>
</file>