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aul\Desktop\ОТЧЕТ для публикации\2018\Дополнительные материалы\добавить\"/>
    </mc:Choice>
  </mc:AlternateContent>
  <bookViews>
    <workbookView xWindow="0" yWindow="0" windowWidth="17970" windowHeight="11595"/>
  </bookViews>
  <sheets>
    <sheet name="ГП" sheetId="1" r:id="rId1"/>
    <sheet name="Лист2" sheetId="2" r:id="rId2"/>
    <sheet name="Лист3" sheetId="3" r:id="rId3"/>
  </sheets>
  <definedNames>
    <definedName name="_xlnm.Print_Titles" localSheetId="0">ГП!$3:$5</definedName>
  </definedNames>
  <calcPr calcId="162913"/>
</workbook>
</file>

<file path=xl/calcChain.xml><?xml version="1.0" encoding="utf-8"?>
<calcChain xmlns="http://schemas.openxmlformats.org/spreadsheetml/2006/main">
  <c r="J195" i="1" l="1"/>
  <c r="J193" i="1"/>
  <c r="I194" i="1"/>
  <c r="H194" i="1"/>
  <c r="I192" i="1"/>
  <c r="H192" i="1"/>
  <c r="J152" i="1"/>
  <c r="I152" i="1"/>
  <c r="H152" i="1"/>
  <c r="J157" i="1"/>
  <c r="I131" i="1"/>
  <c r="H131" i="1"/>
  <c r="J134" i="1"/>
  <c r="J133" i="1"/>
  <c r="F188" i="1"/>
  <c r="E188" i="1"/>
  <c r="J191" i="1"/>
  <c r="J190" i="1"/>
  <c r="J189" i="1"/>
  <c r="I188" i="1"/>
  <c r="H188" i="1"/>
  <c r="G189" i="1"/>
  <c r="I185" i="1"/>
  <c r="H185" i="1"/>
  <c r="F185" i="1"/>
  <c r="E185" i="1"/>
  <c r="J186" i="1"/>
  <c r="G186" i="1"/>
  <c r="J184" i="1"/>
  <c r="I183" i="1"/>
  <c r="H183" i="1"/>
  <c r="F183" i="1"/>
  <c r="E183" i="1"/>
  <c r="G184" i="1"/>
  <c r="J85" i="1"/>
  <c r="J84" i="1"/>
  <c r="J83" i="1"/>
  <c r="J82" i="1"/>
  <c r="J80" i="1"/>
  <c r="J79" i="1"/>
  <c r="J78" i="1"/>
  <c r="I76" i="1"/>
  <c r="H76" i="1"/>
  <c r="J66" i="1"/>
  <c r="E64" i="1"/>
  <c r="J194" i="1" l="1"/>
  <c r="J192" i="1"/>
  <c r="J131" i="1"/>
  <c r="J76" i="1"/>
  <c r="I86" i="1"/>
  <c r="H86" i="1"/>
  <c r="J90" i="1"/>
  <c r="J89" i="1"/>
  <c r="J88" i="1"/>
  <c r="J87" i="1"/>
  <c r="J160" i="1"/>
  <c r="J159" i="1"/>
  <c r="I158" i="1"/>
  <c r="H158" i="1"/>
  <c r="H6" i="1"/>
  <c r="J86" i="1" l="1"/>
  <c r="J158" i="1"/>
  <c r="G188" i="1"/>
  <c r="G187" i="1"/>
  <c r="G185" i="1"/>
  <c r="G183" i="1"/>
  <c r="G182" i="1"/>
  <c r="G181" i="1"/>
  <c r="F180" i="1"/>
  <c r="E180" i="1"/>
  <c r="G179" i="1"/>
  <c r="G178" i="1"/>
  <c r="G177" i="1"/>
  <c r="G176" i="1"/>
  <c r="G175" i="1"/>
  <c r="F174" i="1"/>
  <c r="E174" i="1"/>
  <c r="G170" i="1"/>
  <c r="G169" i="1"/>
  <c r="G168" i="1"/>
  <c r="G167" i="1"/>
  <c r="F166" i="1"/>
  <c r="E166" i="1"/>
  <c r="G162" i="1"/>
  <c r="F161" i="1"/>
  <c r="E161" i="1"/>
  <c r="G160" i="1"/>
  <c r="G159" i="1"/>
  <c r="F158" i="1"/>
  <c r="E158" i="1"/>
  <c r="G153" i="1"/>
  <c r="F152" i="1"/>
  <c r="E152" i="1"/>
  <c r="G149" i="1"/>
  <c r="G147" i="1"/>
  <c r="G146" i="1"/>
  <c r="G144" i="1"/>
  <c r="G142" i="1"/>
  <c r="G141" i="1"/>
  <c r="G140" i="1"/>
  <c r="F135" i="1"/>
  <c r="E135" i="1"/>
  <c r="G132" i="1"/>
  <c r="F131" i="1"/>
  <c r="E131" i="1"/>
  <c r="G129" i="1"/>
  <c r="G128" i="1" s="1"/>
  <c r="F128" i="1"/>
  <c r="E128" i="1"/>
  <c r="G127" i="1"/>
  <c r="G126" i="1"/>
  <c r="G125" i="1"/>
  <c r="G124" i="1"/>
  <c r="G123" i="1"/>
  <c r="G122" i="1"/>
  <c r="G112" i="1"/>
  <c r="F111" i="1"/>
  <c r="E111" i="1"/>
  <c r="G110" i="1"/>
  <c r="F109" i="1"/>
  <c r="E109" i="1"/>
  <c r="G108" i="1"/>
  <c r="G107" i="1"/>
  <c r="G106" i="1"/>
  <c r="G105" i="1"/>
  <c r="F104" i="1"/>
  <c r="E104" i="1"/>
  <c r="G103" i="1"/>
  <c r="G102" i="1"/>
  <c r="G101" i="1"/>
  <c r="F100" i="1"/>
  <c r="G100" i="1" s="1"/>
  <c r="E100" i="1"/>
  <c r="G99" i="1"/>
  <c r="G98" i="1"/>
  <c r="G97" i="1"/>
  <c r="F96" i="1"/>
  <c r="E96" i="1"/>
  <c r="G95" i="1"/>
  <c r="G94" i="1"/>
  <c r="G93" i="1"/>
  <c r="G92" i="1"/>
  <c r="F91" i="1"/>
  <c r="E91" i="1"/>
  <c r="G85" i="1"/>
  <c r="G84" i="1"/>
  <c r="G83" i="1"/>
  <c r="G82" i="1"/>
  <c r="G80" i="1"/>
  <c r="G79" i="1"/>
  <c r="G78" i="1"/>
  <c r="F76" i="1"/>
  <c r="E76" i="1"/>
  <c r="G75" i="1"/>
  <c r="G74" i="1"/>
  <c r="G73" i="1"/>
  <c r="G72" i="1"/>
  <c r="G71" i="1"/>
  <c r="F70" i="1"/>
  <c r="E70" i="1"/>
  <c r="G69" i="1"/>
  <c r="F68" i="1"/>
  <c r="E68" i="1"/>
  <c r="G67" i="1"/>
  <c r="G65" i="1"/>
  <c r="F64" i="1"/>
  <c r="G64" i="1" s="1"/>
  <c r="G63" i="1"/>
  <c r="F62" i="1"/>
  <c r="G62" i="1" s="1"/>
  <c r="E62" i="1"/>
  <c r="G61" i="1"/>
  <c r="G60" i="1"/>
  <c r="G59" i="1"/>
  <c r="G58" i="1"/>
  <c r="F57" i="1"/>
  <c r="E57" i="1"/>
  <c r="G56" i="1"/>
  <c r="G55" i="1"/>
  <c r="G53" i="1"/>
  <c r="G52" i="1"/>
  <c r="G51" i="1"/>
  <c r="F50" i="1"/>
  <c r="E50" i="1"/>
  <c r="G49" i="1"/>
  <c r="G48" i="1"/>
  <c r="F47" i="1"/>
  <c r="E47" i="1"/>
  <c r="G46" i="1"/>
  <c r="G45" i="1"/>
  <c r="G43" i="1"/>
  <c r="G42" i="1"/>
  <c r="G41" i="1"/>
  <c r="F40" i="1"/>
  <c r="G40" i="1" s="1"/>
  <c r="E40" i="1"/>
  <c r="G39" i="1"/>
  <c r="G38" i="1"/>
  <c r="G37" i="1"/>
  <c r="G36" i="1"/>
  <c r="G35" i="1"/>
  <c r="G34" i="1"/>
  <c r="F33" i="1"/>
  <c r="G33" i="1" s="1"/>
  <c r="E33" i="1"/>
  <c r="G32" i="1"/>
  <c r="G31" i="1"/>
  <c r="G30" i="1"/>
  <c r="G29" i="1"/>
  <c r="F28" i="1"/>
  <c r="E28" i="1"/>
  <c r="G27" i="1"/>
  <c r="G26" i="1"/>
  <c r="G25" i="1"/>
  <c r="G24" i="1"/>
  <c r="G23" i="1"/>
  <c r="G22" i="1"/>
  <c r="G21" i="1"/>
  <c r="G20" i="1"/>
  <c r="G19" i="1"/>
  <c r="G18" i="1"/>
  <c r="G17" i="1"/>
  <c r="F16" i="1"/>
  <c r="E16" i="1"/>
  <c r="G14" i="1"/>
  <c r="G13" i="1"/>
  <c r="G12" i="1"/>
  <c r="G9" i="1"/>
  <c r="G8" i="1"/>
  <c r="G7" i="1"/>
  <c r="F6" i="1"/>
  <c r="E6" i="1"/>
  <c r="G28" i="1" l="1"/>
  <c r="G111" i="1"/>
  <c r="G131" i="1"/>
  <c r="G152" i="1"/>
  <c r="G174" i="1"/>
  <c r="G47" i="1"/>
  <c r="G57" i="1"/>
  <c r="G70" i="1"/>
  <c r="G91" i="1"/>
  <c r="G104" i="1"/>
  <c r="G161" i="1"/>
  <c r="G16" i="1"/>
  <c r="G68" i="1"/>
  <c r="G96" i="1"/>
  <c r="G135" i="1"/>
  <c r="G158" i="1"/>
  <c r="G180" i="1"/>
  <c r="F196" i="1"/>
  <c r="G50" i="1"/>
  <c r="G76" i="1"/>
  <c r="G109" i="1"/>
  <c r="G166" i="1"/>
  <c r="E196" i="1"/>
  <c r="G6" i="1"/>
  <c r="J124" i="1"/>
  <c r="G196" i="1" l="1"/>
  <c r="J149" i="1"/>
  <c r="J188" i="1" l="1"/>
  <c r="J175" i="1"/>
  <c r="J176" i="1"/>
  <c r="J177" i="1"/>
  <c r="J178" i="1"/>
  <c r="J179" i="1"/>
  <c r="I174" i="1"/>
  <c r="H174" i="1"/>
  <c r="I166" i="1"/>
  <c r="H166" i="1"/>
  <c r="J162" i="1"/>
  <c r="I161" i="1"/>
  <c r="H161" i="1"/>
  <c r="J161" i="1" l="1"/>
  <c r="J174" i="1"/>
  <c r="J141" i="1"/>
  <c r="J142" i="1"/>
  <c r="J144" i="1"/>
  <c r="J146" i="1"/>
  <c r="J147" i="1"/>
  <c r="J140" i="1"/>
  <c r="I135" i="1"/>
  <c r="H135" i="1"/>
  <c r="J185" i="1"/>
  <c r="J187" i="1"/>
  <c r="J183" i="1"/>
  <c r="J181" i="1"/>
  <c r="J182" i="1"/>
  <c r="I180" i="1"/>
  <c r="H180" i="1"/>
  <c r="I128" i="1"/>
  <c r="H128" i="1"/>
  <c r="J129" i="1"/>
  <c r="J128" i="1" s="1"/>
  <c r="J127" i="1"/>
  <c r="J126" i="1"/>
  <c r="J125" i="1"/>
  <c r="J112" i="1"/>
  <c r="J180" i="1" l="1"/>
  <c r="J135" i="1"/>
  <c r="J122" i="1"/>
  <c r="I111" i="1"/>
  <c r="H111" i="1"/>
  <c r="J111" i="1" l="1"/>
  <c r="J110" i="1"/>
  <c r="I109" i="1"/>
  <c r="H109" i="1"/>
  <c r="J105" i="1"/>
  <c r="J106" i="1"/>
  <c r="J107" i="1"/>
  <c r="J108" i="1"/>
  <c r="I104" i="1"/>
  <c r="H104" i="1"/>
  <c r="J102" i="1"/>
  <c r="J103" i="1"/>
  <c r="I100" i="1"/>
  <c r="H100" i="1"/>
  <c r="J97" i="1"/>
  <c r="J99" i="1"/>
  <c r="I96" i="1"/>
  <c r="H96" i="1"/>
  <c r="J92" i="1"/>
  <c r="J93" i="1"/>
  <c r="J94" i="1"/>
  <c r="J95" i="1"/>
  <c r="I91" i="1"/>
  <c r="H91" i="1"/>
  <c r="J71" i="1"/>
  <c r="J72" i="1"/>
  <c r="J73" i="1"/>
  <c r="J74" i="1"/>
  <c r="J75" i="1"/>
  <c r="I70" i="1"/>
  <c r="H70" i="1"/>
  <c r="J69" i="1"/>
  <c r="I68" i="1"/>
  <c r="H68" i="1"/>
  <c r="J65" i="1"/>
  <c r="J67" i="1"/>
  <c r="I64" i="1"/>
  <c r="H64" i="1"/>
  <c r="J63" i="1"/>
  <c r="I62" i="1"/>
  <c r="H62" i="1"/>
  <c r="J59" i="1"/>
  <c r="J60" i="1"/>
  <c r="J61" i="1"/>
  <c r="J58" i="1"/>
  <c r="I57" i="1"/>
  <c r="H57" i="1"/>
  <c r="J51" i="1"/>
  <c r="J52" i="1"/>
  <c r="J53" i="1"/>
  <c r="J55" i="1"/>
  <c r="J56" i="1"/>
  <c r="I50" i="1"/>
  <c r="H50" i="1"/>
  <c r="J48" i="1"/>
  <c r="J49" i="1"/>
  <c r="I47" i="1"/>
  <c r="H47" i="1"/>
  <c r="J41" i="1"/>
  <c r="J42" i="1"/>
  <c r="J43" i="1"/>
  <c r="J45" i="1"/>
  <c r="J46" i="1"/>
  <c r="I40" i="1"/>
  <c r="H40" i="1"/>
  <c r="J34" i="1"/>
  <c r="J35" i="1"/>
  <c r="J36" i="1"/>
  <c r="J37" i="1"/>
  <c r="J38" i="1"/>
  <c r="J39" i="1"/>
  <c r="I33" i="1"/>
  <c r="H33" i="1"/>
  <c r="J30" i="1"/>
  <c r="J31" i="1"/>
  <c r="J32" i="1"/>
  <c r="I28" i="1"/>
  <c r="H28" i="1"/>
  <c r="J17" i="1"/>
  <c r="J18" i="1"/>
  <c r="J19" i="1"/>
  <c r="J20" i="1"/>
  <c r="J21" i="1"/>
  <c r="J22" i="1"/>
  <c r="J23" i="1"/>
  <c r="J24" i="1"/>
  <c r="J25" i="1"/>
  <c r="J26" i="1"/>
  <c r="I16" i="1"/>
  <c r="H16" i="1"/>
  <c r="H196" i="1" s="1"/>
  <c r="J7" i="1"/>
  <c r="J8" i="1"/>
  <c r="J9" i="1"/>
  <c r="J12" i="1"/>
  <c r="J13" i="1"/>
  <c r="J14" i="1"/>
  <c r="I6" i="1"/>
  <c r="D10" i="1"/>
  <c r="I196" i="1" l="1"/>
  <c r="J50" i="1"/>
  <c r="J104" i="1"/>
  <c r="J96" i="1"/>
  <c r="J91" i="1"/>
  <c r="J100" i="1"/>
  <c r="J109" i="1"/>
  <c r="J64" i="1"/>
  <c r="J62" i="1"/>
  <c r="J68" i="1"/>
  <c r="J28" i="1"/>
  <c r="J47" i="1"/>
  <c r="J57" i="1"/>
  <c r="J70" i="1"/>
  <c r="J6" i="1"/>
  <c r="J16" i="1"/>
  <c r="J33" i="1"/>
  <c r="J40" i="1"/>
  <c r="J196" i="1" l="1"/>
  <c r="D103" i="1"/>
  <c r="D178" i="1" l="1"/>
  <c r="D177" i="1"/>
  <c r="D176" i="1"/>
  <c r="D175" i="1"/>
  <c r="D173" i="1"/>
  <c r="D172" i="1"/>
  <c r="D168" i="1"/>
  <c r="D170" i="1"/>
  <c r="D167" i="1"/>
  <c r="D163" i="1"/>
  <c r="D164" i="1"/>
  <c r="D165" i="1"/>
  <c r="D162" i="1"/>
  <c r="D159" i="1"/>
  <c r="C158" i="1"/>
  <c r="B158" i="1"/>
  <c r="D158" i="1" l="1"/>
  <c r="C174" i="1"/>
  <c r="B174" i="1"/>
  <c r="C171" i="1"/>
  <c r="B171" i="1"/>
  <c r="C166" i="1"/>
  <c r="B166" i="1"/>
  <c r="C161" i="1"/>
  <c r="B161" i="1"/>
  <c r="D171" i="1" l="1"/>
  <c r="D161" i="1"/>
  <c r="D166" i="1"/>
  <c r="D174" i="1"/>
  <c r="C152" i="1"/>
  <c r="B152" i="1"/>
  <c r="D136" i="1"/>
  <c r="D137" i="1"/>
  <c r="D138" i="1"/>
  <c r="D139" i="1"/>
  <c r="D140" i="1"/>
  <c r="D141" i="1"/>
  <c r="D142" i="1"/>
  <c r="C135" i="1"/>
  <c r="B135" i="1"/>
  <c r="D132" i="1"/>
  <c r="C131" i="1"/>
  <c r="B131" i="1"/>
  <c r="D130" i="1"/>
  <c r="D129" i="1"/>
  <c r="C128" i="1"/>
  <c r="B128" i="1"/>
  <c r="D110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C111" i="1"/>
  <c r="B111" i="1"/>
  <c r="C109" i="1"/>
  <c r="B109" i="1"/>
  <c r="C104" i="1"/>
  <c r="B104" i="1"/>
  <c r="D108" i="1"/>
  <c r="D107" i="1"/>
  <c r="D106" i="1"/>
  <c r="C96" i="1"/>
  <c r="B96" i="1"/>
  <c r="D99" i="1"/>
  <c r="C76" i="1"/>
  <c r="B76" i="1"/>
  <c r="D83" i="1"/>
  <c r="D82" i="1"/>
  <c r="D81" i="1"/>
  <c r="D80" i="1"/>
  <c r="D79" i="1"/>
  <c r="C70" i="1"/>
  <c r="B70" i="1"/>
  <c r="C57" i="1"/>
  <c r="B57" i="1"/>
  <c r="D61" i="1"/>
  <c r="D60" i="1"/>
  <c r="C50" i="1"/>
  <c r="B50" i="1"/>
  <c r="C40" i="1"/>
  <c r="B40" i="1"/>
  <c r="D46" i="1"/>
  <c r="D45" i="1"/>
  <c r="D44" i="1"/>
  <c r="C33" i="1"/>
  <c r="B33" i="1"/>
  <c r="D39" i="1"/>
  <c r="D38" i="1"/>
  <c r="D135" i="1" l="1"/>
  <c r="D111" i="1"/>
  <c r="D128" i="1"/>
  <c r="D131" i="1"/>
  <c r="D152" i="1"/>
  <c r="D109" i="1"/>
  <c r="C16" i="1"/>
  <c r="B16" i="1"/>
  <c r="D26" i="1"/>
  <c r="D25" i="1"/>
  <c r="D24" i="1"/>
  <c r="D23" i="1"/>
  <c r="D22" i="1"/>
  <c r="C6" i="1"/>
  <c r="B6" i="1"/>
  <c r="D14" i="1"/>
  <c r="D13" i="1"/>
  <c r="C100" i="1"/>
  <c r="B100" i="1"/>
  <c r="C91" i="1"/>
  <c r="B91" i="1"/>
  <c r="C68" i="1"/>
  <c r="B68" i="1"/>
  <c r="C64" i="1"/>
  <c r="B64" i="1"/>
  <c r="C62" i="1"/>
  <c r="B62" i="1"/>
  <c r="C47" i="1"/>
  <c r="B47" i="1"/>
  <c r="C28" i="1"/>
  <c r="B28" i="1"/>
  <c r="B196" i="1" l="1"/>
  <c r="C196" i="1"/>
  <c r="D105" i="1"/>
  <c r="D104" i="1"/>
  <c r="D102" i="1"/>
  <c r="D101" i="1"/>
  <c r="D100" i="1"/>
  <c r="D98" i="1"/>
  <c r="D97" i="1"/>
  <c r="D96" i="1"/>
  <c r="D95" i="1"/>
  <c r="D94" i="1"/>
  <c r="D92" i="1"/>
  <c r="D91" i="1"/>
  <c r="D78" i="1"/>
  <c r="D77" i="1"/>
  <c r="D76" i="1"/>
  <c r="D73" i="1"/>
  <c r="D72" i="1"/>
  <c r="D71" i="1"/>
  <c r="D70" i="1"/>
  <c r="D69" i="1"/>
  <c r="D68" i="1"/>
  <c r="D67" i="1"/>
  <c r="D65" i="1"/>
  <c r="D64" i="1"/>
  <c r="D63" i="1"/>
  <c r="D62" i="1"/>
  <c r="D59" i="1"/>
  <c r="D58" i="1"/>
  <c r="D57" i="1"/>
  <c r="D53" i="1"/>
  <c r="D52" i="1"/>
  <c r="D51" i="1"/>
  <c r="D50" i="1"/>
  <c r="D49" i="1"/>
  <c r="D48" i="1"/>
  <c r="D47" i="1"/>
  <c r="D43" i="1"/>
  <c r="D42" i="1"/>
  <c r="D41" i="1"/>
  <c r="D40" i="1"/>
  <c r="D37" i="1"/>
  <c r="D36" i="1"/>
  <c r="D35" i="1"/>
  <c r="D34" i="1"/>
  <c r="D33" i="1"/>
  <c r="D32" i="1"/>
  <c r="D31" i="1"/>
  <c r="D30" i="1"/>
  <c r="D29" i="1"/>
  <c r="D28" i="1"/>
  <c r="D21" i="1"/>
  <c r="D20" i="1"/>
  <c r="D19" i="1"/>
  <c r="D18" i="1"/>
  <c r="D17" i="1"/>
  <c r="D16" i="1"/>
  <c r="D12" i="1"/>
  <c r="D11" i="1"/>
  <c r="D9" i="1"/>
  <c r="D8" i="1"/>
  <c r="D7" i="1"/>
  <c r="D6" i="1"/>
  <c r="D196" i="1" l="1"/>
</calcChain>
</file>

<file path=xl/sharedStrings.xml><?xml version="1.0" encoding="utf-8"?>
<sst xmlns="http://schemas.openxmlformats.org/spreadsheetml/2006/main" count="440" uniqueCount="186">
  <si>
    <t>Наименование государственной программы/подпрограммы</t>
  </si>
  <si>
    <t>2015 год</t>
  </si>
  <si>
    <t>Сводная бюджетная роспись</t>
  </si>
  <si>
    <t>-</t>
  </si>
  <si>
    <t>Итого</t>
  </si>
  <si>
    <t>4=3/2*100</t>
  </si>
  <si>
    <t>Подпрограмма "Обеспечение реализации государственной программы Магаданской области "Природные ресурсы и экология Магаданской области" на 2014-2020 годы" и иных полномочий министерства природных ресурсов и экологии Магаданской области"</t>
  </si>
  <si>
    <t>Государственная программа Магаданской области "Улучшение условий и охраны труда Магаданской области" на 2015-2020 годы"</t>
  </si>
  <si>
    <t>Подпрограмма "Развитие малого и среднего предпринимательства в Магаданской области на 2014-2020 годы"</t>
  </si>
  <si>
    <t>Подпрограмма "Развитие торговли на территории Магаданской области на 2014-2020 годы"</t>
  </si>
  <si>
    <t>Подпрограмма "Инновационное развитие Магаданской области на 2014-2020 годы"</t>
  </si>
  <si>
    <t>Подпрограмма "Формирование благоприятной инвестиционной среды в Магаданской области" на 2014-2020 годы"</t>
  </si>
  <si>
    <t>Подпрограмма "Создание условий для реализации государственной программы"</t>
  </si>
  <si>
    <t>Государственная программа Магаданской области "Развитие информационного общества в Магаданской области" на 2014-2020 годы"</t>
  </si>
  <si>
    <t>Государственная программа Магаданской области "Развитие транспортной системы в Магаданской области" на 2014-2022 годы"</t>
  </si>
  <si>
    <t>Подпрограмма "Содержание и развитие автомобильных дорог регионального и межмуниципального значения в Магаданской области" на 2014-2022 годы"</t>
  </si>
  <si>
    <t>Подпрограмма "Повышение безопасности дорожного движения на территории Магаданской области" на 2014-2022 годы"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</si>
  <si>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2014-2022 годы"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</si>
  <si>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2014-2022 годы"</t>
  </si>
  <si>
    <t>Подпрограмма «Обеспечение реализации государственной программы Магаданской области "Развитие транспортной системы в Магаданской области" на 2014-2022 годы"</t>
  </si>
  <si>
    <t>Государственная программа Магаданской области "Развитие лесного хозяйства в Магаданской области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</si>
  <si>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</si>
  <si>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Государственная программа Магаданской области "Развитие сельского хозяйства Магаданской области на 2014-2020 годы"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</si>
  <si>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 за выполненные работы в рамках заключенных соглашений 2014 года</t>
  </si>
  <si>
    <t>Проведение строительства, реконструкции, ремонта или замены оборудования на котельных населенных пунктов</t>
  </si>
  <si>
    <t>Обновление парка коммунальной (специализированной) техники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</si>
  <si>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</si>
  <si>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</si>
  <si>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корпорации-Фонда содействия реформированию жилищно-коммунального хозяйства"</t>
  </si>
  <si>
    <t>Ведомственная целевая программа "Развитие производства мяса птицы и яйца в Магаданской области" на 2014-2017 годы"</t>
  </si>
  <si>
    <t>Исполнено на 01.04</t>
  </si>
  <si>
    <t>% исполнения на 01.04</t>
  </si>
  <si>
    <t>Основное мероприятия "Совершенствование оказаания скорой, в том числе скорой специализированной, медицинской помощи,медицинской эвакуащии"</t>
  </si>
  <si>
    <t>Подпрограмма "Содействие созданию в Магаданской области новых мест в общеобразовательных организациях" на 2016-2020 годы"</t>
  </si>
  <si>
    <t>Подпрограмма "Государственная поддержка коммунального хозяйства Магаданской области" на 2016-2020 годы"</t>
  </si>
  <si>
    <t>Подпрограмма "Развитие молочного скотоводства на 2016-2020 годы"</t>
  </si>
  <si>
    <t>Подпрограмма "Обеспечение государственного регионального ветеринарного надзора и развития государственной ветиринарной службы Магаданской области на 2016-2020 годы"</t>
  </si>
  <si>
    <t>Подпрограмма "Поддержка племенного дела, селекции и семеноводства на 2016-2020 годы"</t>
  </si>
  <si>
    <t>Подпрограмма "Развитие мясного скотоводства на 2016-2020 годы"</t>
  </si>
  <si>
    <t>Подпрограмма "Развитие овощеводства открытого и защищенного грунта и семенного картофелеводства на 2016-2020 годы"</t>
  </si>
  <si>
    <t>Государственная программа Магаданской области "Управление государственным имуществом Магаданской области" на 2016-2020 годы"</t>
  </si>
  <si>
    <t>Подпрограмма "Совершенствование системы управления в сфере имущественно-земельных отношений Магаданской области" на 2016-2020 годы"</t>
  </si>
  <si>
    <t>Подпрограмма "Описание границ Магаданской области с другими субъектами Российской Федерации, границ муниципальных образований и границ населенных пунктов Магаданской области" на 2016-2019 годы"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</si>
  <si>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</si>
  <si>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2017 год</t>
  </si>
  <si>
    <t>Бюджет</t>
  </si>
  <si>
    <t xml:space="preserve">% исполнения </t>
  </si>
  <si>
    <t>4=(3-2)*100</t>
  </si>
  <si>
    <t>7=(6-5)*100</t>
  </si>
  <si>
    <t>Подпрограмма «Развитие скорой медицинской помощи»</t>
  </si>
  <si>
    <t>Подпрограмма «Развитие спорта высших достижений и подготовка спортивного резерва в Магаданской области на 2017 - 2020 годы»</t>
  </si>
  <si>
    <t>Подпрограмма «Профилактика коррупции в Магаданской области» на 2017-2021 годы</t>
  </si>
  <si>
    <t>Подпрограмма «Строительство и реконструкция автомобильных дорог общего пользования в Магаданской области» на 2014-2022 годы»</t>
  </si>
  <si>
    <t>Подпрограмма «Обеспечение использования, охраны, защиты и воспроизводства лесов»</t>
  </si>
  <si>
    <t>Подпрограмма «Стимулирование инвестиционной деятельности в агропромышленном комплексе на 2017-2020 годы»</t>
  </si>
  <si>
    <t>Подпрограмма «Развитие отраслей агропромышленного комплекса на 2017-2020 годы»</t>
  </si>
  <si>
    <t>Основное мероприятие «Строительство объектов коммунальной инфраструктуры»</t>
  </si>
  <si>
    <t>Государственная программа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2014-2020 годы»</t>
  </si>
  <si>
    <t>Подпрограмма «Обеспечение реализации региональной программы по капитальному ремонту общего имущества многоквартирных домов на территории Магаданской области»</t>
  </si>
  <si>
    <t>Подпрограмма «Содействие муниципальным образованиям в оптимизации системы расселения в Магаданской области» на 2016-2020 годы»</t>
  </si>
  <si>
    <t>Государственная программа Магаданской области «Развитие инфраструктуры градостроительной деятельности на территории Магаданской области» на 2017-2021 годы»</t>
  </si>
  <si>
    <t>Государственная программа Магаданской области "Развитие здравоохранения Магаданской области" на 2014-2020 годы"</t>
  </si>
  <si>
    <t>Подпрограмма "Профилактика заболеваний и формирование здорового образа жизни. Развитие первичной медико-санитарной помощи" на 2014-2020 годы"</t>
  </si>
  <si>
    <t>Подпрограмма 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эвакуации, медицинской реабилитации и паллиативной помощи"</t>
  </si>
  <si>
    <t>Подпрограмма  "Охрана здоровья матери и ребенка" на 2014-2020 годы"</t>
  </si>
  <si>
    <t>Подпрограмма  "Развитие медицинской реабилитации и санаторно-курортного лечения, в том числе детям" на 2014-2020 годы"</t>
  </si>
  <si>
    <t>Подпрограмма  "Оказание паллиативной помощи, в том числе детям" на 2014-2016 годы"</t>
  </si>
  <si>
    <t>Подпрограмма  "Кадровое обеспечение системы здравоохранения" на 2014-2020 годы"</t>
  </si>
  <si>
    <t>Подпрограмма  "Повышение качества и доступности дошкольного образования в Магаданской области" на 2014-2020 годы"</t>
  </si>
  <si>
    <t>Государственная программа  "Развитие образования в Магаданской области" на 2014-2020 годы"</t>
  </si>
  <si>
    <t>Подпрограмма  "Развитие общего образования в Магаданской области" на 2014-2020 годы"</t>
  </si>
  <si>
    <t>Подпрограмма  "Развитие дополнительного образования в Магаданской области" на 2014-2020 годы"</t>
  </si>
  <si>
    <t>Подпрограмма  "Развитие среднего профессионального образования в Магаданской области" на 2014-2020 годы2</t>
  </si>
  <si>
    <t>Подпрограмма  "Кадры Магаданской области" на 2014-2020 годы"</t>
  </si>
  <si>
    <t>Подпрограмма  "Организация и обеспечение отдыха и оздоровления детей" на 2014-2016 годы"</t>
  </si>
  <si>
    <t>Подпрограмма  "Обеспечение жилыми помещениями детей-сирот, детей, оставшихся без попечения родителей, лиц из числа детей-сирот, оставшихся без попечения родителей, в Магаданской области" на 2014-2020 годы"</t>
  </si>
  <si>
    <t>Подпрограмма  "Ипотечное кредитование молодых учителей общеобразовательных организаций Магаданской области" на 2014-2020 годы"</t>
  </si>
  <si>
    <t>Подпрограмма  "Безопасность образовательных организаций в Магаданской области" на 2014-2020 годы"</t>
  </si>
  <si>
    <t>Подпрограмма  "Управление развитием отрасли образования в Магаданской области" на 2014-2020 годы"</t>
  </si>
  <si>
    <t>Подпрограмма  "Гражданское и патриотическое воспитание молодежи" на 2014-2020 годы"</t>
  </si>
  <si>
    <t>Подпрограмма  Вовлечение молодежи в социальную практику, поддержка талантливой молодежи" на 2014-2020 годы"</t>
  </si>
  <si>
    <t>Подпрограмма  "Формирование и развития инфраструктуры молодежной политики" на 2014-2020 годы"</t>
  </si>
  <si>
    <t>Подпрограмма  "Создание условий для реализации государственной программы" на 2014-2015 годы"</t>
  </si>
  <si>
    <t>Государственная программа  "Развитие культуры и туризма в магаданской области" на 2014-2020 годы"</t>
  </si>
  <si>
    <t>Подпрограмма  "Сохранение библиотечных, музейных и архивных фондов Магаданской области" на 2014-2020 годы"</t>
  </si>
  <si>
    <t>Подпрограмма  "Развитие библиотечного дела Магаданской области" на 2014-2020 годы"</t>
  </si>
  <si>
    <t>Подпрограмма  "Финансовая поддержка творческих общественных объединений и деятелей культуры и искусства Магаданской области" на 2014-2020 годы"</t>
  </si>
  <si>
    <t>Подпрограмма  "Государственная поддержка развития культуры Магаданской области" на 2014-2020 годы"</t>
  </si>
  <si>
    <t>Подпрограмма  "Оказание государственных услуг в сфере культуры и отраслевого образования в Магаданской области" на 2014-2020 годы"</t>
  </si>
  <si>
    <t>Подпрограмма  "Развитие туризма" на 2014-2020 годы"</t>
  </si>
  <si>
    <t>Государственная программа  "Развитие  физической культуры и спорта в Магаданской области" на 2014-2020 годы"</t>
  </si>
  <si>
    <t>Подпрограмма  "Развитие массовой физической культуры и спорта" на 2014-2020 годы"</t>
  </si>
  <si>
    <t>Подпрограмма  "Обеспечение процесса физической подготовки и спорта" на 2014-2020 годы"</t>
  </si>
  <si>
    <t>Подпрограмма  "Развитие базовых олимпийских видов спорта" на 2014-2020 годы"</t>
  </si>
  <si>
    <t>Подпрограмма   "Развитие адаптивной физической культуры и адаптивного спорта" на 2014-2020 годы"</t>
  </si>
  <si>
    <t>Подпрограмма  "Управление развитием отрасли физической культуры, спорта и туризма" на 2014-2020 годы"</t>
  </si>
  <si>
    <t>Государственная программа  "Природные ресурсы и экология Магаданской области" на 2014-2020 годы"</t>
  </si>
  <si>
    <t>Подпрограмма  Подпрограмма "Природные ресурсы Магаданской области" на 2014-2020 годы"</t>
  </si>
  <si>
    <t>Подпрограмма  "Экологическая безопасность и охрана окружающей среды Магаданской области" на 2014-2020 годы"</t>
  </si>
  <si>
    <t>Подпрограмма  "Развитие водохозяйственного комплекса Магаданской области" на 2014-2020 годы"</t>
  </si>
  <si>
    <t>Государственная программа   "Улучшение условий и охраны труда Магаданской области" на 2015-2020 годы"</t>
  </si>
  <si>
    <t>Государственная программа  "Обеспечение доступным и комфортным жильем жителей Магаданской области" на 2014-2020 годы"</t>
  </si>
  <si>
    <t>Подпрограмма  "Выполнение государственных обязательств по обеспечению жильем категорий граждан, установленных областным законодательством" на 2014-2020 годы"</t>
  </si>
  <si>
    <t>Подпрограмма   "Оказание поддержки в обеспечении жильем молодых семей" на 2014-2020 годы"</t>
  </si>
  <si>
    <t>Подпрограмма  "Оказание поддержки в обеспечении жильем молодых ученых" на 2014-2020 годы"</t>
  </si>
  <si>
    <t>Подпрограмма  "Оказание содействия муниципальным образованиям Магаданской области в переселении граждан из аварийного жилищного фонда" на 2014-2020 годы"</t>
  </si>
  <si>
    <t>Подпрограмма  "Содействие муниципальным образованиям в оптимизации системы расселения в Магаданской области" на 2014-2020 годы"</t>
  </si>
  <si>
    <t>Подпрограмма  "Кадровое обеспечение задач строительства" на 2014-2020 годы"</t>
  </si>
  <si>
    <t>Подпрограмма  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2014-2020 годы"</t>
  </si>
  <si>
    <t>Государственная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</si>
  <si>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  "О поддержке социально ориентированных некоммерческих организаций в Магаданской области" на 2015-2020 годы"</t>
  </si>
  <si>
    <t>Подпрограмма  "Патриотическое воспитание жителей Магаданской области" на 2015-2020 годы"</t>
  </si>
  <si>
    <t>Подпрограмма 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</si>
  <si>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Подпрограмма  Подпрограмма "Регулирование численности объектов животного мира (волка) на территории Магаданской области" на 2014-2017 годы"</t>
  </si>
  <si>
    <t>Государственная программа  "Экономическое развитие и инновационная экономика Магаданской области на 2014-2020 годы"</t>
  </si>
  <si>
    <t>Подпрограмма  "Развитие подотрасли растениеводства, переработки и реализации продукции растениеводства на 2014-2020 годы"</t>
  </si>
  <si>
    <t>Подпрограмма  "Развитие подотрасли животноводства, переработки и реализации продукции животноводства на 2014-2020 годы"</t>
  </si>
  <si>
    <t>Подпрограмма  "Поддержка малых форм хозяйствования на 2014-2020 годы"</t>
  </si>
  <si>
    <t>Подпрограмма  "Техническая и технологическая модернизация, инновационное развитие на 2014-2020 годы"</t>
  </si>
  <si>
    <t>Подпрограмма  "Обеспечение реализации Государственной программы "Развитие сельского хозяйства Магаданской области на 2014-2020 годы"</t>
  </si>
  <si>
    <t>Подпрограмма  "Устойчивое развитие сельских территорий Магаданской области на 2014-2017 годы и на период до 2020 года"</t>
  </si>
  <si>
    <t>Подпрограмма  "Развитие мелиорации земель сельскохозяйственного назначения в Магаданской области на 2014-2020 годы"</t>
  </si>
  <si>
    <t>Факт на 01.07.2017</t>
  </si>
  <si>
    <t>Подпрограмма "Развитие оленеводства в Магаданской области на 2016-2020"</t>
  </si>
  <si>
    <t>Подпрограмма «Содержание и развитие автомобильных дорог регионального и межмуниципального значения в Магаданской области» на 2014-2022 годы»</t>
  </si>
  <si>
    <t>2018 год</t>
  </si>
  <si>
    <t>Факт на 01.07.2018</t>
  </si>
  <si>
    <t>Сведения об исполнении областного бюджета по расходам за I полугодие 2018 года в разрезе государственных программ (подпрограмм) Магаданской области области в сравнении с соотвествующим периодом прошлого года</t>
  </si>
  <si>
    <t>Подпрограмма  " Создание условий для реализации государственной программы" на 2014-2020 годы"</t>
  </si>
  <si>
    <t>Государственная программа "Молодежь Магаданской области" на 2014-2020 годы"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</si>
  <si>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2014-2020 годы"</t>
  </si>
  <si>
    <t>Подпрограмма «Содействие муниципальным образованиям в реализации муниципальных программ энергосбережения» на 2016-2020 годы»</t>
  </si>
  <si>
    <t>Подпрограмма «Обеспечение доступности энергетических ресурсов» на 2017-2019 годы»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</si>
  <si>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2014-2022 годы"</t>
  </si>
  <si>
    <t>Подпрограмма "Развитие внешнеэкономической деятельности Магаданской области" на 2014-2022 годы"</t>
  </si>
  <si>
    <t>Подпрограмма "Поддержка в Магаданской области соотечественников, проживающих за рубежом" на 2014-2022 годы"</t>
  </si>
  <si>
    <t>Подпрограмма «Развитие и модернизация коммунальной инфраструктуры на территории Магаданской области» на 2016-2020 год»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</si>
  <si>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</si>
  <si>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Государственная программа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 на 2014-2020 годы"</t>
  </si>
  <si>
    <t>Государственная программа Магаданской области «Обеспечение качественными жилищно-коммунальными услугами и комфортными условиями проживания населения Магаданской области на 2014-2020 годы»</t>
  </si>
  <si>
    <t>Подпрограмма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</t>
  </si>
  <si>
    <t>Подпрограмма «Создание условий для реализации государственной программы»</t>
  </si>
  <si>
    <t>Государственная программа Магаданской области "Управление государственными финансами Магаданской области" на 2015-2020 годы"</t>
  </si>
  <si>
    <t>Подпрограмма "Организация бюджетного процесса и повышение прозрачности (открытости) управления государственными финансами" на 2015-2020 годы"</t>
  </si>
  <si>
    <t>Подпрограмма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</t>
  </si>
  <si>
    <t>Подпрограмма "Управление государственным долгом Магаданской области" на 2015-2020 годы"</t>
  </si>
  <si>
    <t>Подпрограмма "Организация и осуществление контроля в финансово-бюджетной сфере" на 2015-2020 годы"</t>
  </si>
  <si>
    <t>Подпрограмма "Повышение уровня финансовой грамотности населения в Магаданской области" на 2016-2020 годы"</t>
  </si>
  <si>
    <t>Государственная программа  "Формирование доступной среды в Магаданской области" на 2014-2020 годы"</t>
  </si>
  <si>
    <t>Государственная программа   "Трудовые ресурсы Магаданской области" на 2014-2020 годы"</t>
  </si>
  <si>
    <t>Подпрограмма   "Содействие занятости населения Магаданской области" на 2014-2020 годы"</t>
  </si>
  <si>
    <t>Подпрограмма «Дополнительные мероприятия, направленные на снижение напряженности на рынке труда Магаданской области» на 2014-2020 годы»</t>
  </si>
  <si>
    <t>Подпрограмма   "Оказание содействия добровольному переселению соотечественников, проживающих за рубежом, в Магаданскую область" на 2014-2020 годы"</t>
  </si>
  <si>
    <t>Государственная программа  "Развитие социальной защиты населения Магаданской области" на 2014-2020 годы"</t>
  </si>
  <si>
    <t>Подпрограмма  "Старшее поколение Магаданской области" на 2014-2020 годы"</t>
  </si>
  <si>
    <t>Подпрограмма  "Укрепление материально-технической базы учреждений социальной поддержки и социального обслуживания населения Магаданской области" на 2014-2020 годы"</t>
  </si>
  <si>
    <t>Подпрограмма  "Содействие в социальной адаптации отдельных категорий граждан, проживающих на территории Магаданской области" на 2014-2020 годы"</t>
  </si>
  <si>
    <t>Подпрограмма "Обеспечение мер социальной поддержки отдельных категорий граждан" на 2016-2020 годы"</t>
  </si>
  <si>
    <t>Подпрограмма "Создание условий для реализации государственной программы на 2016-2020 годы"</t>
  </si>
  <si>
    <t>Подпрограмма  "Оказание государственной поддержки в обеспечении жильем молодых семей - участников подпрограммы "Обеспечение жильем молодых семей", возраст которых превышает 35 лет" на 2015-2020 годы"</t>
  </si>
  <si>
    <t>Государственная программа  Магаданской области "Развитие системы государственного и муниципального управления в Магаданской области" на 2017-2021 годы"</t>
  </si>
  <si>
    <t>Подпрограмма  "Развитие государственной гражданской и муниципальной службы в Магаданской области" на 2017-2021 годы"</t>
  </si>
  <si>
    <t>Подпрограмма  "Дополнительное профессиоеальное образование лиц, замещающих муниципальные должности в Магаданской области" на 2017-2021 годы"</t>
  </si>
  <si>
    <t>Подпрограмма   "Формирование и подготовка резерва управленческих кадров Магаданской области" на 2017-2021, годы"</t>
  </si>
  <si>
    <t>Государственная программа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на 2014-2020 годы"</t>
  </si>
  <si>
    <t>Подпрограмма   "Совершенствование развития и охраны особо охраняемых природных территорий регионального значения" на 2014-2020 годы"</t>
  </si>
  <si>
    <t>Подпрограмма  "Охрана и использование объектов животного мира на территории Магаданской области" на 2014-2020 годы"</t>
  </si>
  <si>
    <t>Государственная программа Магаданской области "Повышение мобильности трудовых ресурсов" на 2015-2020 годы"</t>
  </si>
  <si>
    <t>Государственная программа Магаданской области «Повышение мобильности трудовых ресурсов на территории Магаданской области» на 2015-2020 годы»</t>
  </si>
  <si>
    <t>Государственная программа Магаданской области «Развитие системы обращения с отходами производства и потребления на территории Магаданской области» на 2015-2020 годы»</t>
  </si>
  <si>
    <t>Ведомственная целевая программа "Развитие государственно-правовых институтов Магаданской области" на 2016-2020 годы</t>
  </si>
  <si>
    <t>Подпрограмма «Картографическое обеспечение градостроительной деятельности на территории Магаданской области» на 2017-2021 годы»</t>
  </si>
  <si>
    <t>Подпрограмма «Обеспечение разработки и актуализации документов территориального планирования и градостроительного зонирования Магаданской области» на 2017-2021 годы»</t>
  </si>
  <si>
    <t>Подпрограмма «Организация проведения государственной экспертизы проектной документации и результатов инженерных изысканий в электронной форме в Магаданской области» на 2017-2021 годы»</t>
  </si>
  <si>
    <t>Государственная программа «Патриотическое воспитание жителей Магаданской области» на 2017-2020 годы»</t>
  </si>
  <si>
    <t>Государственная программа Магаданской области "Формирование современной городской среды Магаданской области" на 2018-2022 годы"</t>
  </si>
  <si>
    <t>Государственная программа  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2018-2024 годы"</t>
  </si>
  <si>
    <t>Подпрограмма  "Профилактика правонарушений и обеспечение общественной безопасности в Магаданской области" на 2018-2024 годы"</t>
  </si>
  <si>
    <t>Подпрограмма  "Комплексные меры противодействия злоупотреблению наркотическими средствами и их незаконному обороту на территории Магаданской области" на 2018-2024 годы"</t>
  </si>
  <si>
    <t>Государственная программа  "Защита населения и территории от чрезвычайных ситуаций и обеспечение пожарной безопасности в Магаданской области" на 2014-2020 годы"</t>
  </si>
  <si>
    <t>Подпрограмма 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2014-2020 годы"</t>
  </si>
  <si>
    <t>Подпрограмма  "Пожарная безопасность в Магаданской области" на 2014-2020 годы"</t>
  </si>
  <si>
    <t>Подпрограмма  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2014-2020 годы"</t>
  </si>
  <si>
    <t>Подпрограмма  "Повышение устойчивости жилых домов, основных объектов и систем жизнеобеспечения на территории Магаданской области" на 2014-2020 годы"</t>
  </si>
  <si>
    <t>Подпрограмма  "Создание условий для реализации государственной программы" на 2014-2020 годы"</t>
  </si>
  <si>
    <t>Подпрограмма «Построение и развитие аппаратно-программного комплекса «Безопасный город» в Магаданской области» на 2016-2020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</si>
</sst>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3" borderId="0" xfId="0" applyFill="1"/>
    <xf numFmtId="0" fontId="3" fillId="3" borderId="0" xfId="0" applyFont="1" applyFill="1"/>
    <xf numFmtId="0" fontId="0" fillId="3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6" fillId="3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5" fontId="2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1" fillId="0" borderId="0" xfId="0" applyNumberFormat="1" applyFont="1" applyAlignment="1">
      <alignment horizontal="center" vertical="top" wrapText="1"/>
    </xf>
    <xf numFmtId="165" fontId="7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tabSelected="1" topLeftCell="A126" zoomScale="120" zoomScaleNormal="120" workbookViewId="0">
      <selection activeCell="A57" sqref="A57:XFD57"/>
    </sheetView>
  </sheetViews>
  <sheetFormatPr defaultRowHeight="15" x14ac:dyDescent="0.25"/>
  <cols>
    <col min="1" max="1" width="66.5703125" customWidth="1"/>
    <col min="2" max="2" width="19.42578125" hidden="1" customWidth="1"/>
    <col min="3" max="3" width="17" hidden="1" customWidth="1"/>
    <col min="4" max="4" width="12.85546875" hidden="1" customWidth="1"/>
    <col min="5" max="5" width="16.140625" style="24" customWidth="1"/>
    <col min="6" max="6" width="16.7109375" style="24" customWidth="1"/>
    <col min="7" max="7" width="15.42578125" style="24" customWidth="1"/>
    <col min="8" max="8" width="16.140625" style="24" customWidth="1"/>
    <col min="9" max="9" width="16.7109375" style="24" customWidth="1"/>
    <col min="10" max="10" width="15.42578125" style="24" customWidth="1"/>
  </cols>
  <sheetData>
    <row r="1" spans="1:10" ht="37.5" customHeight="1" x14ac:dyDescent="0.25">
      <c r="A1" s="37" t="s">
        <v>127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51.75" customHeight="1" x14ac:dyDescent="0.25">
      <c r="A3" s="48" t="s">
        <v>0</v>
      </c>
      <c r="B3" s="49" t="s">
        <v>1</v>
      </c>
      <c r="C3" s="50"/>
      <c r="D3" s="51"/>
      <c r="E3" s="52" t="s">
        <v>44</v>
      </c>
      <c r="F3" s="53"/>
      <c r="G3" s="54"/>
      <c r="H3" s="52" t="s">
        <v>125</v>
      </c>
      <c r="I3" s="53"/>
      <c r="J3" s="54"/>
    </row>
    <row r="4" spans="1:10" ht="30" x14ac:dyDescent="0.25">
      <c r="A4" s="48"/>
      <c r="B4" s="5" t="s">
        <v>2</v>
      </c>
      <c r="C4" s="5" t="s">
        <v>30</v>
      </c>
      <c r="D4" s="5" t="s">
        <v>31</v>
      </c>
      <c r="E4" s="22" t="s">
        <v>45</v>
      </c>
      <c r="F4" s="22" t="s">
        <v>122</v>
      </c>
      <c r="G4" s="22" t="s">
        <v>46</v>
      </c>
      <c r="H4" s="22" t="s">
        <v>45</v>
      </c>
      <c r="I4" s="22" t="s">
        <v>126</v>
      </c>
      <c r="J4" s="22" t="s">
        <v>46</v>
      </c>
    </row>
    <row r="5" spans="1:10" x14ac:dyDescent="0.25">
      <c r="A5" s="27">
        <v>1</v>
      </c>
      <c r="B5" s="27">
        <v>2</v>
      </c>
      <c r="C5" s="27">
        <v>3</v>
      </c>
      <c r="D5" s="27" t="s">
        <v>5</v>
      </c>
      <c r="E5" s="28">
        <v>2</v>
      </c>
      <c r="F5" s="28">
        <v>3</v>
      </c>
      <c r="G5" s="28" t="s">
        <v>47</v>
      </c>
      <c r="H5" s="28">
        <v>5</v>
      </c>
      <c r="I5" s="28">
        <v>6</v>
      </c>
      <c r="J5" s="28" t="s">
        <v>48</v>
      </c>
    </row>
    <row r="6" spans="1:10" s="1" customFormat="1" ht="49.5" customHeight="1" x14ac:dyDescent="0.25">
      <c r="A6" s="6" t="s">
        <v>61</v>
      </c>
      <c r="B6" s="7">
        <f>SUM(B7:B14)</f>
        <v>5191301.3999999994</v>
      </c>
      <c r="C6" s="7">
        <f>SUM(C7:C14)</f>
        <v>898982.2</v>
      </c>
      <c r="D6" s="7">
        <f>C6/B6*100</f>
        <v>17.317087387759841</v>
      </c>
      <c r="E6" s="20">
        <f>SUM(E7:E15)</f>
        <v>5682903.4000000004</v>
      </c>
      <c r="F6" s="20">
        <f>SUM(F7:F15)</f>
        <v>2537322</v>
      </c>
      <c r="G6" s="20">
        <f>F6/E6*100</f>
        <v>44.648339438604566</v>
      </c>
      <c r="H6" s="20">
        <f>SUM(H7:H15)</f>
        <v>6700876.7999999998</v>
      </c>
      <c r="I6" s="20">
        <f>SUM(I7:I15)</f>
        <v>2966553.5</v>
      </c>
      <c r="J6" s="20">
        <f>I6/H6*100</f>
        <v>44.271124340026667</v>
      </c>
    </row>
    <row r="7" spans="1:10" ht="45" x14ac:dyDescent="0.25">
      <c r="A7" s="8" t="s">
        <v>62</v>
      </c>
      <c r="B7" s="9">
        <v>68345.5</v>
      </c>
      <c r="C7" s="9">
        <v>1295.9000000000001</v>
      </c>
      <c r="D7" s="10">
        <f t="shared" ref="D7:D76" si="0">C7/B7*100</f>
        <v>1.8961014258436912</v>
      </c>
      <c r="E7" s="22">
        <v>257016.7</v>
      </c>
      <c r="F7" s="22">
        <v>108527.9</v>
      </c>
      <c r="G7" s="22">
        <f t="shared" ref="G7:G9" si="1">F7/E7*100</f>
        <v>42.226010994616296</v>
      </c>
      <c r="H7" s="22">
        <v>241216.7</v>
      </c>
      <c r="I7" s="22">
        <v>144504.79999999999</v>
      </c>
      <c r="J7" s="22">
        <f t="shared" ref="J7:J14" si="2">I7/H7*100</f>
        <v>59.90663167185356</v>
      </c>
    </row>
    <row r="8" spans="1:10" ht="60" x14ac:dyDescent="0.25">
      <c r="A8" s="8" t="s">
        <v>63</v>
      </c>
      <c r="B8" s="9">
        <v>409338.6</v>
      </c>
      <c r="C8" s="9">
        <v>7756</v>
      </c>
      <c r="D8" s="10">
        <f t="shared" si="0"/>
        <v>1.8947638947316479</v>
      </c>
      <c r="E8" s="22">
        <v>160649.5</v>
      </c>
      <c r="F8" s="22">
        <v>20996.6</v>
      </c>
      <c r="G8" s="22">
        <f t="shared" si="1"/>
        <v>13.069819700652662</v>
      </c>
      <c r="H8" s="22">
        <v>149956.6</v>
      </c>
      <c r="I8" s="22">
        <v>50374.3</v>
      </c>
      <c r="J8" s="22">
        <f t="shared" si="2"/>
        <v>33.59258612158451</v>
      </c>
    </row>
    <row r="9" spans="1:10" ht="31.5" customHeight="1" x14ac:dyDescent="0.25">
      <c r="A9" s="8" t="s">
        <v>64</v>
      </c>
      <c r="B9" s="9">
        <v>73645.100000000006</v>
      </c>
      <c r="C9" s="9">
        <v>0</v>
      </c>
      <c r="D9" s="10">
        <f t="shared" si="0"/>
        <v>0</v>
      </c>
      <c r="E9" s="22">
        <v>21167</v>
      </c>
      <c r="F9" s="22">
        <v>5459.8</v>
      </c>
      <c r="G9" s="22">
        <f t="shared" si="1"/>
        <v>25.793924505125904</v>
      </c>
      <c r="H9" s="22">
        <v>16634.900000000001</v>
      </c>
      <c r="I9" s="22">
        <v>11831.6</v>
      </c>
      <c r="J9" s="22">
        <f t="shared" si="2"/>
        <v>71.125164563658331</v>
      </c>
    </row>
    <row r="10" spans="1:10" ht="30" x14ac:dyDescent="0.25">
      <c r="A10" s="8" t="s">
        <v>65</v>
      </c>
      <c r="B10" s="9">
        <v>1451.7</v>
      </c>
      <c r="C10" s="9">
        <v>0</v>
      </c>
      <c r="D10" s="10">
        <f t="shared" si="0"/>
        <v>0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</row>
    <row r="11" spans="1:10" ht="30" x14ac:dyDescent="0.25">
      <c r="A11" s="8" t="s">
        <v>66</v>
      </c>
      <c r="B11" s="9">
        <v>4100</v>
      </c>
      <c r="C11" s="9">
        <v>0</v>
      </c>
      <c r="D11" s="10">
        <f t="shared" si="0"/>
        <v>0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</row>
    <row r="12" spans="1:10" ht="30" x14ac:dyDescent="0.25">
      <c r="A12" s="8" t="s">
        <v>67</v>
      </c>
      <c r="B12" s="9">
        <v>37261.1</v>
      </c>
      <c r="C12" s="9">
        <v>5501.2</v>
      </c>
      <c r="D12" s="10">
        <f t="shared" si="0"/>
        <v>14.763922696860801</v>
      </c>
      <c r="E12" s="22">
        <v>74218.2</v>
      </c>
      <c r="F12" s="22">
        <v>30817.1</v>
      </c>
      <c r="G12" s="22">
        <f t="shared" ref="G12:G14" si="3">F12/E12*100</f>
        <v>41.522295070481363</v>
      </c>
      <c r="H12" s="22">
        <v>24242.7</v>
      </c>
      <c r="I12" s="22">
        <v>14948.6</v>
      </c>
      <c r="J12" s="22">
        <f t="shared" si="2"/>
        <v>61.662273591637899</v>
      </c>
    </row>
    <row r="13" spans="1:10" x14ac:dyDescent="0.25">
      <c r="A13" s="8" t="s">
        <v>49</v>
      </c>
      <c r="B13" s="9">
        <v>26713.1</v>
      </c>
      <c r="C13" s="9">
        <v>788.4</v>
      </c>
      <c r="D13" s="10">
        <f t="shared" si="0"/>
        <v>2.9513609427584222</v>
      </c>
      <c r="E13" s="22">
        <v>40564.800000000003</v>
      </c>
      <c r="F13" s="22">
        <v>0</v>
      </c>
      <c r="G13" s="22">
        <f t="shared" si="3"/>
        <v>0</v>
      </c>
      <c r="H13" s="22">
        <v>122500.9</v>
      </c>
      <c r="I13" s="22">
        <v>43391.5</v>
      </c>
      <c r="J13" s="22">
        <f t="shared" si="2"/>
        <v>35.421372414406754</v>
      </c>
    </row>
    <row r="14" spans="1:10" ht="30" x14ac:dyDescent="0.25">
      <c r="A14" s="8" t="s">
        <v>128</v>
      </c>
      <c r="B14" s="9">
        <v>4570446.3</v>
      </c>
      <c r="C14" s="9">
        <v>883640.7</v>
      </c>
      <c r="D14" s="10">
        <f t="shared" si="0"/>
        <v>19.333794601196825</v>
      </c>
      <c r="E14" s="22">
        <v>5129287.2</v>
      </c>
      <c r="F14" s="22">
        <v>2371520.6</v>
      </c>
      <c r="G14" s="22">
        <f t="shared" si="3"/>
        <v>46.23489595201454</v>
      </c>
      <c r="H14" s="22">
        <v>6146325</v>
      </c>
      <c r="I14" s="22">
        <v>2701502.7</v>
      </c>
      <c r="J14" s="22">
        <f t="shared" si="2"/>
        <v>43.953137850666863</v>
      </c>
    </row>
    <row r="15" spans="1:10" ht="45" x14ac:dyDescent="0.25">
      <c r="A15" s="8" t="s">
        <v>32</v>
      </c>
      <c r="B15" s="9" t="s">
        <v>3</v>
      </c>
      <c r="C15" s="9" t="s">
        <v>3</v>
      </c>
      <c r="D15" s="10" t="s">
        <v>3</v>
      </c>
      <c r="E15" s="22" t="s">
        <v>3</v>
      </c>
      <c r="F15" s="22" t="s">
        <v>3</v>
      </c>
      <c r="G15" s="23" t="s">
        <v>3</v>
      </c>
      <c r="H15" s="22" t="s">
        <v>3</v>
      </c>
      <c r="I15" s="22" t="s">
        <v>3</v>
      </c>
      <c r="J15" s="23" t="s">
        <v>3</v>
      </c>
    </row>
    <row r="16" spans="1:10" ht="28.5" x14ac:dyDescent="0.25">
      <c r="A16" s="12" t="s">
        <v>69</v>
      </c>
      <c r="B16" s="7">
        <f>SUM(B17:B26)</f>
        <v>4922884.5999999996</v>
      </c>
      <c r="C16" s="7">
        <f>SUM(C17:C26)</f>
        <v>917099.70000000007</v>
      </c>
      <c r="D16" s="7">
        <f t="shared" si="0"/>
        <v>18.629315422100291</v>
      </c>
      <c r="E16" s="20">
        <f>SUM(E17:E27)</f>
        <v>5258706.4000000004</v>
      </c>
      <c r="F16" s="20">
        <f>SUM(F17:F27)</f>
        <v>2590835.7000000002</v>
      </c>
      <c r="G16" s="20">
        <f>F16/E16*100</f>
        <v>49.267548003820863</v>
      </c>
      <c r="H16" s="20">
        <f>SUM(H17:H27)</f>
        <v>5408839.0999999996</v>
      </c>
      <c r="I16" s="20">
        <f>SUM(I17:I27)</f>
        <v>3109277.8000000003</v>
      </c>
      <c r="J16" s="20">
        <f>I16/H16*100</f>
        <v>57.485122824230437</v>
      </c>
    </row>
    <row r="17" spans="1:10" s="1" customFormat="1" ht="30" x14ac:dyDescent="0.25">
      <c r="A17" s="13" t="s">
        <v>68</v>
      </c>
      <c r="B17" s="11">
        <v>21151.1</v>
      </c>
      <c r="C17" s="11">
        <v>7023.5</v>
      </c>
      <c r="D17" s="10">
        <f t="shared" si="0"/>
        <v>33.206310782890725</v>
      </c>
      <c r="E17" s="22">
        <v>88835.3</v>
      </c>
      <c r="F17" s="22">
        <v>1403.6</v>
      </c>
      <c r="G17" s="22">
        <f t="shared" ref="G17:G27" si="4">F17/E17*100</f>
        <v>1.5800025440337342</v>
      </c>
      <c r="H17" s="22">
        <v>69462.8</v>
      </c>
      <c r="I17" s="22">
        <v>7039.5</v>
      </c>
      <c r="J17" s="22">
        <f t="shared" ref="J17:J26" si="5">I17/H17*100</f>
        <v>10.134201327905009</v>
      </c>
    </row>
    <row r="18" spans="1:10" ht="30" x14ac:dyDescent="0.25">
      <c r="A18" s="13" t="s">
        <v>70</v>
      </c>
      <c r="B18" s="11">
        <v>71114.2</v>
      </c>
      <c r="C18" s="11">
        <v>5360</v>
      </c>
      <c r="D18" s="10">
        <f t="shared" si="0"/>
        <v>7.5371726040650104</v>
      </c>
      <c r="E18" s="22">
        <v>90667.4</v>
      </c>
      <c r="F18" s="22">
        <v>19993.900000000001</v>
      </c>
      <c r="G18" s="22">
        <f t="shared" si="4"/>
        <v>22.051917227140077</v>
      </c>
      <c r="H18" s="22">
        <v>71706.8</v>
      </c>
      <c r="I18" s="22">
        <v>34192.6</v>
      </c>
      <c r="J18" s="22">
        <f t="shared" si="5"/>
        <v>47.683901666229701</v>
      </c>
    </row>
    <row r="19" spans="1:10" ht="30" x14ac:dyDescent="0.25">
      <c r="A19" s="13" t="s">
        <v>71</v>
      </c>
      <c r="B19" s="11">
        <v>4458.5</v>
      </c>
      <c r="C19" s="11">
        <v>131.19999999999999</v>
      </c>
      <c r="D19" s="10">
        <f t="shared" si="0"/>
        <v>2.9426937310754733</v>
      </c>
      <c r="E19" s="22">
        <v>4390.6000000000004</v>
      </c>
      <c r="F19" s="22">
        <v>805</v>
      </c>
      <c r="G19" s="22">
        <f t="shared" si="4"/>
        <v>18.334623969389149</v>
      </c>
      <c r="H19" s="22">
        <v>815</v>
      </c>
      <c r="I19" s="22">
        <v>509.9</v>
      </c>
      <c r="J19" s="22">
        <f t="shared" si="5"/>
        <v>62.564417177914109</v>
      </c>
    </row>
    <row r="20" spans="1:10" ht="33" customHeight="1" x14ac:dyDescent="0.25">
      <c r="A20" s="13" t="s">
        <v>72</v>
      </c>
      <c r="B20" s="11">
        <v>10272.799999999999</v>
      </c>
      <c r="C20" s="11">
        <v>630.5</v>
      </c>
      <c r="D20" s="10">
        <f t="shared" si="0"/>
        <v>6.1375671676660701</v>
      </c>
      <c r="E20" s="22">
        <v>27785.7</v>
      </c>
      <c r="F20" s="22">
        <v>5342.6</v>
      </c>
      <c r="G20" s="22">
        <f t="shared" si="4"/>
        <v>19.227876209704991</v>
      </c>
      <c r="H20" s="22">
        <v>113858.3</v>
      </c>
      <c r="I20" s="22">
        <v>27395.3</v>
      </c>
      <c r="J20" s="22">
        <f t="shared" si="5"/>
        <v>24.060872154247868</v>
      </c>
    </row>
    <row r="21" spans="1:10" ht="34.5" customHeight="1" x14ac:dyDescent="0.25">
      <c r="A21" s="13" t="s">
        <v>73</v>
      </c>
      <c r="B21" s="11">
        <v>55283.9</v>
      </c>
      <c r="C21" s="11">
        <v>0</v>
      </c>
      <c r="D21" s="10">
        <f t="shared" si="0"/>
        <v>0</v>
      </c>
      <c r="E21" s="22">
        <v>22383</v>
      </c>
      <c r="F21" s="22">
        <v>606.6</v>
      </c>
      <c r="G21" s="22">
        <f t="shared" si="4"/>
        <v>2.7100924809006837</v>
      </c>
      <c r="H21" s="22">
        <v>5515.6</v>
      </c>
      <c r="I21" s="22">
        <v>3257.6</v>
      </c>
      <c r="J21" s="22">
        <f t="shared" si="5"/>
        <v>59.061570817318142</v>
      </c>
    </row>
    <row r="22" spans="1:10" ht="30" x14ac:dyDescent="0.25">
      <c r="A22" s="13" t="s">
        <v>74</v>
      </c>
      <c r="B22" s="11">
        <v>164072.20000000001</v>
      </c>
      <c r="C22" s="11">
        <v>188.6</v>
      </c>
      <c r="D22" s="10">
        <f t="shared" si="0"/>
        <v>0.11494939423010112</v>
      </c>
      <c r="E22" s="22">
        <v>157315.5</v>
      </c>
      <c r="F22" s="22">
        <v>52325.7</v>
      </c>
      <c r="G22" s="22">
        <f t="shared" si="4"/>
        <v>33.261630290721513</v>
      </c>
      <c r="H22" s="22">
        <v>181566.5</v>
      </c>
      <c r="I22" s="22">
        <v>55072.4</v>
      </c>
      <c r="J22" s="22">
        <f t="shared" si="5"/>
        <v>30.33180680356784</v>
      </c>
    </row>
    <row r="23" spans="1:10" ht="60" x14ac:dyDescent="0.25">
      <c r="A23" s="13" t="s">
        <v>75</v>
      </c>
      <c r="B23" s="11">
        <v>87248.6</v>
      </c>
      <c r="C23" s="11">
        <v>0</v>
      </c>
      <c r="D23" s="10">
        <f t="shared" si="0"/>
        <v>0</v>
      </c>
      <c r="E23" s="22">
        <v>175369.1</v>
      </c>
      <c r="F23" s="22">
        <v>16081.6</v>
      </c>
      <c r="G23" s="22">
        <f t="shared" si="4"/>
        <v>9.1701445693682633</v>
      </c>
      <c r="H23" s="22">
        <v>45919.6</v>
      </c>
      <c r="I23" s="22">
        <v>12367.2</v>
      </c>
      <c r="J23" s="22">
        <f t="shared" si="5"/>
        <v>26.932290350961246</v>
      </c>
    </row>
    <row r="24" spans="1:10" ht="45" x14ac:dyDescent="0.25">
      <c r="A24" s="13" t="s">
        <v>76</v>
      </c>
      <c r="B24" s="11">
        <v>3492.5</v>
      </c>
      <c r="C24" s="11">
        <v>0</v>
      </c>
      <c r="D24" s="10">
        <f t="shared" si="0"/>
        <v>0</v>
      </c>
      <c r="E24" s="22">
        <v>1992.5</v>
      </c>
      <c r="F24" s="22">
        <v>33.4</v>
      </c>
      <c r="G24" s="22">
        <f t="shared" si="4"/>
        <v>1.6762860727728983</v>
      </c>
      <c r="H24" s="22">
        <v>498.1</v>
      </c>
      <c r="I24" s="22">
        <v>12.8</v>
      </c>
      <c r="J24" s="22">
        <f t="shared" si="5"/>
        <v>2.5697651074081511</v>
      </c>
    </row>
    <row r="25" spans="1:10" ht="30" x14ac:dyDescent="0.25">
      <c r="A25" s="19" t="s">
        <v>77</v>
      </c>
      <c r="B25" s="18">
        <v>14027.2</v>
      </c>
      <c r="C25" s="18">
        <v>0</v>
      </c>
      <c r="D25" s="18">
        <f t="shared" si="0"/>
        <v>0</v>
      </c>
      <c r="E25" s="22">
        <v>16794.900000000001</v>
      </c>
      <c r="F25" s="22">
        <v>5241.8</v>
      </c>
      <c r="G25" s="22">
        <f t="shared" si="4"/>
        <v>31.210665142394419</v>
      </c>
      <c r="H25" s="22">
        <v>8263.9</v>
      </c>
      <c r="I25" s="22">
        <v>5727.9</v>
      </c>
      <c r="J25" s="22">
        <f t="shared" si="5"/>
        <v>69.312310168322469</v>
      </c>
    </row>
    <row r="26" spans="1:10" ht="30" x14ac:dyDescent="0.25">
      <c r="A26" s="13" t="s">
        <v>78</v>
      </c>
      <c r="B26" s="11">
        <v>4491763.5999999996</v>
      </c>
      <c r="C26" s="11">
        <v>903765.9</v>
      </c>
      <c r="D26" s="10">
        <f t="shared" si="0"/>
        <v>20.120513466024796</v>
      </c>
      <c r="E26" s="22">
        <v>4652172.4000000004</v>
      </c>
      <c r="F26" s="22">
        <v>2489001.5</v>
      </c>
      <c r="G26" s="22">
        <f t="shared" si="4"/>
        <v>53.501918802493208</v>
      </c>
      <c r="H26" s="22">
        <v>4911232.5</v>
      </c>
      <c r="I26" s="22">
        <v>2963702.6</v>
      </c>
      <c r="J26" s="22">
        <f t="shared" si="5"/>
        <v>60.345393951518275</v>
      </c>
    </row>
    <row r="27" spans="1:10" ht="30" x14ac:dyDescent="0.25">
      <c r="A27" s="13" t="s">
        <v>33</v>
      </c>
      <c r="B27" s="11" t="s">
        <v>3</v>
      </c>
      <c r="C27" s="11" t="s">
        <v>3</v>
      </c>
      <c r="D27" s="10" t="s">
        <v>3</v>
      </c>
      <c r="E27" s="22">
        <v>21000</v>
      </c>
      <c r="F27" s="22">
        <v>0</v>
      </c>
      <c r="G27" s="22">
        <f t="shared" si="4"/>
        <v>0</v>
      </c>
      <c r="H27" s="22" t="s">
        <v>3</v>
      </c>
      <c r="I27" s="22" t="s">
        <v>3</v>
      </c>
      <c r="J27" s="22" t="s">
        <v>3</v>
      </c>
    </row>
    <row r="28" spans="1:10" ht="28.5" x14ac:dyDescent="0.25">
      <c r="A28" s="12" t="s">
        <v>129</v>
      </c>
      <c r="B28" s="7">
        <f>SUM(B29:B32)</f>
        <v>35648.799999999996</v>
      </c>
      <c r="C28" s="7">
        <f>SUM(C29:C32)</f>
        <v>2235.6999999999998</v>
      </c>
      <c r="D28" s="7">
        <f t="shared" si="0"/>
        <v>6.2714593478602367</v>
      </c>
      <c r="E28" s="20">
        <f>SUM(E29:E32)</f>
        <v>40200.800000000003</v>
      </c>
      <c r="F28" s="20">
        <f>SUM(F29:F32)</f>
        <v>12331.800000000001</v>
      </c>
      <c r="G28" s="20">
        <f>F28/E28*100</f>
        <v>30.675508945095618</v>
      </c>
      <c r="H28" s="20">
        <f>SUM(H29:H32)</f>
        <v>26455</v>
      </c>
      <c r="I28" s="20">
        <f>SUM(I29:I32)</f>
        <v>16686</v>
      </c>
      <c r="J28" s="20">
        <f>I28/H28*100</f>
        <v>63.073143073143079</v>
      </c>
    </row>
    <row r="29" spans="1:10" s="1" customFormat="1" ht="30" x14ac:dyDescent="0.25">
      <c r="A29" s="13" t="s">
        <v>79</v>
      </c>
      <c r="B29" s="11">
        <v>5481</v>
      </c>
      <c r="C29" s="11">
        <v>0</v>
      </c>
      <c r="D29" s="10">
        <f t="shared" si="0"/>
        <v>0</v>
      </c>
      <c r="E29" s="22">
        <v>4625</v>
      </c>
      <c r="F29" s="22">
        <v>30</v>
      </c>
      <c r="G29" s="22">
        <f t="shared" ref="G29:G32" si="6">F29/E29*100</f>
        <v>0.64864864864864857</v>
      </c>
      <c r="H29" s="22" t="s">
        <v>3</v>
      </c>
      <c r="I29" s="22" t="s">
        <v>3</v>
      </c>
      <c r="J29" s="22" t="s">
        <v>3</v>
      </c>
    </row>
    <row r="30" spans="1:10" ht="30" x14ac:dyDescent="0.25">
      <c r="A30" s="13" t="s">
        <v>80</v>
      </c>
      <c r="B30" s="11">
        <v>13380.1</v>
      </c>
      <c r="C30" s="11">
        <v>0</v>
      </c>
      <c r="D30" s="10">
        <f t="shared" si="0"/>
        <v>0</v>
      </c>
      <c r="E30" s="22">
        <v>15056.7</v>
      </c>
      <c r="F30" s="22">
        <v>3783.1</v>
      </c>
      <c r="G30" s="22">
        <f t="shared" si="6"/>
        <v>25.125691552597846</v>
      </c>
      <c r="H30" s="22">
        <v>6637.9</v>
      </c>
      <c r="I30" s="22">
        <v>3692.9</v>
      </c>
      <c r="J30" s="22">
        <f t="shared" ref="J30:J32" si="7">I30/H30*100</f>
        <v>55.633558806248971</v>
      </c>
    </row>
    <row r="31" spans="1:10" ht="30" x14ac:dyDescent="0.25">
      <c r="A31" s="13" t="s">
        <v>81</v>
      </c>
      <c r="B31" s="11">
        <v>3585.8</v>
      </c>
      <c r="C31" s="11">
        <v>0</v>
      </c>
      <c r="D31" s="10">
        <f t="shared" si="0"/>
        <v>0</v>
      </c>
      <c r="E31" s="22">
        <v>3765</v>
      </c>
      <c r="F31" s="22">
        <v>216</v>
      </c>
      <c r="G31" s="22">
        <f t="shared" si="6"/>
        <v>5.7370517928286855</v>
      </c>
      <c r="H31" s="22">
        <v>3251.2</v>
      </c>
      <c r="I31" s="22">
        <v>3125.6</v>
      </c>
      <c r="J31" s="22">
        <f t="shared" si="7"/>
        <v>96.136811023622045</v>
      </c>
    </row>
    <row r="32" spans="1:10" ht="30" x14ac:dyDescent="0.25">
      <c r="A32" s="13" t="s">
        <v>82</v>
      </c>
      <c r="B32" s="11">
        <v>13201.9</v>
      </c>
      <c r="C32" s="11">
        <v>2235.6999999999998</v>
      </c>
      <c r="D32" s="10">
        <f t="shared" si="0"/>
        <v>16.934683644020936</v>
      </c>
      <c r="E32" s="22">
        <v>16754.099999999999</v>
      </c>
      <c r="F32" s="22">
        <v>8302.7000000000007</v>
      </c>
      <c r="G32" s="22">
        <f t="shared" si="6"/>
        <v>49.556228027766345</v>
      </c>
      <c r="H32" s="22">
        <v>16565.900000000001</v>
      </c>
      <c r="I32" s="22">
        <v>9867.5</v>
      </c>
      <c r="J32" s="22">
        <f t="shared" si="7"/>
        <v>59.565130780700102</v>
      </c>
    </row>
    <row r="33" spans="1:10" ht="28.5" x14ac:dyDescent="0.25">
      <c r="A33" s="12" t="s">
        <v>83</v>
      </c>
      <c r="B33" s="7">
        <f>SUM(B34:B39)</f>
        <v>824303.79999999993</v>
      </c>
      <c r="C33" s="7">
        <f>SUM(C34:C39)</f>
        <v>121961.8</v>
      </c>
      <c r="D33" s="7">
        <f t="shared" si="0"/>
        <v>14.795734291167895</v>
      </c>
      <c r="E33" s="20">
        <f>SUM(E34:E39)</f>
        <v>931060.9</v>
      </c>
      <c r="F33" s="20">
        <f>SUM(F34:F39)</f>
        <v>427304.69999999995</v>
      </c>
      <c r="G33" s="20">
        <f>F33/E33*100</f>
        <v>45.894387789241279</v>
      </c>
      <c r="H33" s="20">
        <f>SUM(H34:H39)</f>
        <v>1097300.8</v>
      </c>
      <c r="I33" s="20">
        <f>SUM(I34:I39)</f>
        <v>629709.79999999993</v>
      </c>
      <c r="J33" s="20">
        <f>I33/H33*100</f>
        <v>57.387163118809347</v>
      </c>
    </row>
    <row r="34" spans="1:10" s="1" customFormat="1" ht="30" x14ac:dyDescent="0.25">
      <c r="A34" s="13" t="s">
        <v>84</v>
      </c>
      <c r="B34" s="11">
        <v>7827</v>
      </c>
      <c r="C34" s="11">
        <v>0</v>
      </c>
      <c r="D34" s="10">
        <f t="shared" si="0"/>
        <v>0</v>
      </c>
      <c r="E34" s="22">
        <v>4891</v>
      </c>
      <c r="F34" s="22">
        <v>1414.1</v>
      </c>
      <c r="G34" s="25">
        <f t="shared" ref="G34:G39" si="8">F34/E34*100</f>
        <v>28.912287875690041</v>
      </c>
      <c r="H34" s="22">
        <v>1691.2</v>
      </c>
      <c r="I34" s="22">
        <v>1193.8</v>
      </c>
      <c r="J34" s="25">
        <f t="shared" ref="J34:J39" si="9">I34/H34*100</f>
        <v>70.588930936613053</v>
      </c>
    </row>
    <row r="35" spans="1:10" ht="30" x14ac:dyDescent="0.25">
      <c r="A35" s="13" t="s">
        <v>85</v>
      </c>
      <c r="B35" s="11">
        <v>9400</v>
      </c>
      <c r="C35" s="11">
        <v>0</v>
      </c>
      <c r="D35" s="10">
        <f t="shared" si="0"/>
        <v>0</v>
      </c>
      <c r="E35" s="22">
        <v>8027.4</v>
      </c>
      <c r="F35" s="22">
        <v>1125.3</v>
      </c>
      <c r="G35" s="25">
        <f t="shared" si="8"/>
        <v>14.018237536437701</v>
      </c>
      <c r="H35" s="22">
        <v>3749.6</v>
      </c>
      <c r="I35" s="22">
        <v>3345.7</v>
      </c>
      <c r="J35" s="25">
        <f t="shared" si="9"/>
        <v>89.228184339662903</v>
      </c>
    </row>
    <row r="36" spans="1:10" ht="45" x14ac:dyDescent="0.25">
      <c r="A36" s="13" t="s">
        <v>86</v>
      </c>
      <c r="B36" s="11">
        <v>4118.6000000000004</v>
      </c>
      <c r="C36" s="11">
        <v>0</v>
      </c>
      <c r="D36" s="10">
        <f t="shared" si="0"/>
        <v>0</v>
      </c>
      <c r="E36" s="22">
        <v>5067.1000000000004</v>
      </c>
      <c r="F36" s="22">
        <v>286.2</v>
      </c>
      <c r="G36" s="25">
        <f t="shared" si="8"/>
        <v>5.6482011406919135</v>
      </c>
      <c r="H36" s="22">
        <v>2775.2</v>
      </c>
      <c r="I36" s="22">
        <v>1404.7</v>
      </c>
      <c r="J36" s="25">
        <f t="shared" si="9"/>
        <v>50.616171807437304</v>
      </c>
    </row>
    <row r="37" spans="1:10" ht="30" x14ac:dyDescent="0.25">
      <c r="A37" s="13" t="s">
        <v>87</v>
      </c>
      <c r="B37" s="11">
        <v>15045</v>
      </c>
      <c r="C37" s="11">
        <v>0</v>
      </c>
      <c r="D37" s="10">
        <f t="shared" si="0"/>
        <v>0</v>
      </c>
      <c r="E37" s="22">
        <v>38095.300000000003</v>
      </c>
      <c r="F37" s="22">
        <v>5370</v>
      </c>
      <c r="G37" s="25">
        <f t="shared" si="8"/>
        <v>14.096227093630972</v>
      </c>
      <c r="H37" s="22">
        <v>70555.899999999994</v>
      </c>
      <c r="I37" s="22">
        <v>37183.4</v>
      </c>
      <c r="J37" s="25">
        <f t="shared" si="9"/>
        <v>52.700624611123949</v>
      </c>
    </row>
    <row r="38" spans="1:10" ht="30" x14ac:dyDescent="0.25">
      <c r="A38" s="13" t="s">
        <v>88</v>
      </c>
      <c r="B38" s="11">
        <v>786509.2</v>
      </c>
      <c r="C38" s="11">
        <v>121961.8</v>
      </c>
      <c r="D38" s="10">
        <f t="shared" si="0"/>
        <v>15.506722616849238</v>
      </c>
      <c r="E38" s="22">
        <v>864742.5</v>
      </c>
      <c r="F38" s="22">
        <v>417789.1</v>
      </c>
      <c r="G38" s="25">
        <f t="shared" si="8"/>
        <v>48.313700321193878</v>
      </c>
      <c r="H38" s="22">
        <v>1015954.8</v>
      </c>
      <c r="I38" s="22">
        <v>585627.19999999995</v>
      </c>
      <c r="J38" s="25">
        <f t="shared" si="9"/>
        <v>57.643036875262553</v>
      </c>
    </row>
    <row r="39" spans="1:10" x14ac:dyDescent="0.25">
      <c r="A39" s="13" t="s">
        <v>89</v>
      </c>
      <c r="B39" s="11">
        <v>1404</v>
      </c>
      <c r="C39" s="11">
        <v>0</v>
      </c>
      <c r="D39" s="10">
        <f t="shared" si="0"/>
        <v>0</v>
      </c>
      <c r="E39" s="22">
        <v>10237.6</v>
      </c>
      <c r="F39" s="22">
        <v>1320</v>
      </c>
      <c r="G39" s="25">
        <f t="shared" si="8"/>
        <v>12.893646948503553</v>
      </c>
      <c r="H39" s="22">
        <v>2574.1</v>
      </c>
      <c r="I39" s="22">
        <v>955</v>
      </c>
      <c r="J39" s="25">
        <f t="shared" si="9"/>
        <v>37.100345751913295</v>
      </c>
    </row>
    <row r="40" spans="1:10" ht="28.5" x14ac:dyDescent="0.25">
      <c r="A40" s="12" t="s">
        <v>90</v>
      </c>
      <c r="B40" s="7">
        <f>SUM(B41:B46)</f>
        <v>214279</v>
      </c>
      <c r="C40" s="7">
        <f>SUM(C41:C46)</f>
        <v>35011.4</v>
      </c>
      <c r="D40" s="7">
        <f t="shared" si="0"/>
        <v>16.339165293845877</v>
      </c>
      <c r="E40" s="12">
        <f>SUM(E41:E46)</f>
        <v>372332.2</v>
      </c>
      <c r="F40" s="12">
        <f>SUM(F41:F46)</f>
        <v>149336.90000000002</v>
      </c>
      <c r="G40" s="12">
        <f>F40/E40*100</f>
        <v>40.108510625726176</v>
      </c>
      <c r="H40" s="12">
        <f>SUM(H41:H46)</f>
        <v>577962</v>
      </c>
      <c r="I40" s="12">
        <f>SUM(I41:I46)</f>
        <v>117709.29999999999</v>
      </c>
      <c r="J40" s="12">
        <f>I40/H40*100</f>
        <v>20.36626975475896</v>
      </c>
    </row>
    <row r="41" spans="1:10" s="1" customFormat="1" ht="30" x14ac:dyDescent="0.25">
      <c r="A41" s="15" t="s">
        <v>91</v>
      </c>
      <c r="B41" s="14">
        <v>17623</v>
      </c>
      <c r="C41" s="14">
        <v>6060.7</v>
      </c>
      <c r="D41" s="16">
        <f t="shared" si="0"/>
        <v>34.390852862736196</v>
      </c>
      <c r="E41" s="22">
        <v>17642.7</v>
      </c>
      <c r="F41" s="22">
        <v>6935.5</v>
      </c>
      <c r="G41" s="23">
        <f t="shared" ref="G41:G43" si="10">F41/E41*100</f>
        <v>39.310876453150598</v>
      </c>
      <c r="H41" s="22">
        <v>11885.5</v>
      </c>
      <c r="I41" s="22">
        <v>4066.1</v>
      </c>
      <c r="J41" s="23">
        <f t="shared" ref="J41:J46" si="11">I41/H41*100</f>
        <v>34.210592739051791</v>
      </c>
    </row>
    <row r="42" spans="1:10" ht="30" x14ac:dyDescent="0.25">
      <c r="A42" s="15" t="s">
        <v>92</v>
      </c>
      <c r="B42" s="14">
        <v>26270</v>
      </c>
      <c r="C42" s="14">
        <v>0</v>
      </c>
      <c r="D42" s="16">
        <f t="shared" si="0"/>
        <v>0</v>
      </c>
      <c r="E42" s="22">
        <v>106723.2</v>
      </c>
      <c r="F42" s="22">
        <v>31099.7</v>
      </c>
      <c r="G42" s="23">
        <f t="shared" si="10"/>
        <v>29.140524272135771</v>
      </c>
      <c r="H42" s="22">
        <v>312042.90000000002</v>
      </c>
      <c r="I42" s="22">
        <v>7316.4</v>
      </c>
      <c r="J42" s="23">
        <f t="shared" si="11"/>
        <v>2.3446776068290607</v>
      </c>
    </row>
    <row r="43" spans="1:10" ht="30" x14ac:dyDescent="0.25">
      <c r="A43" s="15" t="s">
        <v>50</v>
      </c>
      <c r="B43" s="14">
        <v>9263</v>
      </c>
      <c r="C43" s="14">
        <v>0</v>
      </c>
      <c r="D43" s="16">
        <f t="shared" si="0"/>
        <v>0</v>
      </c>
      <c r="E43" s="22">
        <v>99194.6</v>
      </c>
      <c r="F43" s="22">
        <v>37080</v>
      </c>
      <c r="G43" s="23">
        <f t="shared" si="10"/>
        <v>37.381067114540507</v>
      </c>
      <c r="H43" s="22">
        <v>123746</v>
      </c>
      <c r="I43" s="22">
        <v>44932.7</v>
      </c>
      <c r="J43" s="23">
        <f t="shared" si="11"/>
        <v>36.310426195594196</v>
      </c>
    </row>
    <row r="44" spans="1:10" ht="32.25" customHeight="1" x14ac:dyDescent="0.25">
      <c r="A44" s="15" t="s">
        <v>93</v>
      </c>
      <c r="B44" s="14">
        <v>24473</v>
      </c>
      <c r="C44" s="14">
        <v>7323</v>
      </c>
      <c r="D44" s="16">
        <f t="shared" si="0"/>
        <v>29.922772034486982</v>
      </c>
      <c r="E44" s="22" t="s">
        <v>3</v>
      </c>
      <c r="F44" s="22" t="s">
        <v>3</v>
      </c>
      <c r="G44" s="23" t="s">
        <v>3</v>
      </c>
      <c r="H44" s="22" t="s">
        <v>3</v>
      </c>
      <c r="I44" s="22" t="s">
        <v>3</v>
      </c>
      <c r="J44" s="23" t="s">
        <v>3</v>
      </c>
    </row>
    <row r="45" spans="1:10" ht="32.25" customHeight="1" x14ac:dyDescent="0.25">
      <c r="A45" s="15" t="s">
        <v>94</v>
      </c>
      <c r="B45" s="14">
        <v>685</v>
      </c>
      <c r="C45" s="14">
        <v>0</v>
      </c>
      <c r="D45" s="16">
        <f t="shared" si="0"/>
        <v>0</v>
      </c>
      <c r="E45" s="22">
        <v>300</v>
      </c>
      <c r="F45" s="22">
        <v>88.1</v>
      </c>
      <c r="G45" s="23">
        <f t="shared" ref="G45:G46" si="12">F45/E45*100</f>
        <v>29.366666666666664</v>
      </c>
      <c r="H45" s="22">
        <v>302.10000000000002</v>
      </c>
      <c r="I45" s="22">
        <v>32.9</v>
      </c>
      <c r="J45" s="23">
        <f t="shared" si="11"/>
        <v>10.89043363124793</v>
      </c>
    </row>
    <row r="46" spans="1:10" ht="32.25" customHeight="1" x14ac:dyDescent="0.25">
      <c r="A46" s="15" t="s">
        <v>95</v>
      </c>
      <c r="B46" s="14">
        <v>135965</v>
      </c>
      <c r="C46" s="14">
        <v>21627.7</v>
      </c>
      <c r="D46" s="16">
        <f t="shared" si="0"/>
        <v>15.906814253668225</v>
      </c>
      <c r="E46" s="22">
        <v>148471.70000000001</v>
      </c>
      <c r="F46" s="22">
        <v>74133.600000000006</v>
      </c>
      <c r="G46" s="23">
        <f t="shared" si="12"/>
        <v>49.931131656739971</v>
      </c>
      <c r="H46" s="22">
        <v>129985.5</v>
      </c>
      <c r="I46" s="22">
        <v>61361.2</v>
      </c>
      <c r="J46" s="23">
        <f t="shared" si="11"/>
        <v>47.206188382550359</v>
      </c>
    </row>
    <row r="47" spans="1:10" ht="57" customHeight="1" x14ac:dyDescent="0.25">
      <c r="A47" s="12" t="s">
        <v>176</v>
      </c>
      <c r="B47" s="7">
        <f>SUM(B48:B49)</f>
        <v>16554.7</v>
      </c>
      <c r="C47" s="7">
        <f>SUM(C48:C49)</f>
        <v>241.7</v>
      </c>
      <c r="D47" s="7">
        <f t="shared" si="0"/>
        <v>1.4600083360012563</v>
      </c>
      <c r="E47" s="20">
        <f>SUM(E48:E49)</f>
        <v>13084.6</v>
      </c>
      <c r="F47" s="20">
        <f>SUM(F48:F49)</f>
        <v>713.2</v>
      </c>
      <c r="G47" s="20">
        <f>F47/E47*100</f>
        <v>5.45068248169604</v>
      </c>
      <c r="H47" s="20">
        <f>SUM(H48:H49)</f>
        <v>5614.2</v>
      </c>
      <c r="I47" s="20">
        <f>SUM(I48:I49)</f>
        <v>1096.8000000000002</v>
      </c>
      <c r="J47" s="20">
        <f>I47/H47*100</f>
        <v>19.536176124826337</v>
      </c>
    </row>
    <row r="48" spans="1:10" s="1" customFormat="1" ht="45" x14ac:dyDescent="0.25">
      <c r="A48" s="13" t="s">
        <v>177</v>
      </c>
      <c r="B48" s="11">
        <v>12483.5</v>
      </c>
      <c r="C48" s="11">
        <v>241.7</v>
      </c>
      <c r="D48" s="10">
        <f t="shared" si="0"/>
        <v>1.9361557255577362</v>
      </c>
      <c r="E48" s="22">
        <v>11225.9</v>
      </c>
      <c r="F48" s="22">
        <v>458.2</v>
      </c>
      <c r="G48" s="23">
        <f t="shared" ref="G48" si="13">F48/E48*100</f>
        <v>4.0816326530612246</v>
      </c>
      <c r="H48" s="22">
        <v>3491.7</v>
      </c>
      <c r="I48" s="22">
        <v>754.2</v>
      </c>
      <c r="J48" s="23">
        <f t="shared" ref="J48:J49" si="14">I48/H48*100</f>
        <v>21.599793796717933</v>
      </c>
    </row>
    <row r="49" spans="1:10" ht="45" x14ac:dyDescent="0.25">
      <c r="A49" s="13" t="s">
        <v>178</v>
      </c>
      <c r="B49" s="11">
        <v>4071.2</v>
      </c>
      <c r="C49" s="11">
        <v>0</v>
      </c>
      <c r="D49" s="10">
        <f t="shared" si="0"/>
        <v>0</v>
      </c>
      <c r="E49" s="22">
        <v>1858.7</v>
      </c>
      <c r="F49" s="22">
        <v>255</v>
      </c>
      <c r="G49" s="23">
        <f t="shared" ref="G49" si="15">F49/E49*100</f>
        <v>13.719266153763382</v>
      </c>
      <c r="H49" s="22">
        <v>2122.5</v>
      </c>
      <c r="I49" s="22">
        <v>342.6</v>
      </c>
      <c r="J49" s="23">
        <f t="shared" si="14"/>
        <v>16.141342756183747</v>
      </c>
    </row>
    <row r="50" spans="1:10" ht="55.5" customHeight="1" x14ac:dyDescent="0.25">
      <c r="A50" s="12" t="s">
        <v>179</v>
      </c>
      <c r="B50" s="7">
        <f>SUM(B51:B55)</f>
        <v>777307.1</v>
      </c>
      <c r="C50" s="7">
        <f>SUM(C51:C55)</f>
        <v>138458.6</v>
      </c>
      <c r="D50" s="7">
        <f t="shared" si="0"/>
        <v>17.812599421772941</v>
      </c>
      <c r="E50" s="20">
        <f>SUM(E51:E56)</f>
        <v>761759.9</v>
      </c>
      <c r="F50" s="20">
        <f>SUM(F51:F56)</f>
        <v>351085.69999999995</v>
      </c>
      <c r="G50" s="20">
        <f>F50/E50*100</f>
        <v>46.088761038747236</v>
      </c>
      <c r="H50" s="20">
        <f>SUM(H51:H56)</f>
        <v>800373.20000000007</v>
      </c>
      <c r="I50" s="20">
        <f>SUM(I51:I56)</f>
        <v>395253.5</v>
      </c>
      <c r="J50" s="20">
        <f>I50/H50*100</f>
        <v>49.383650027262277</v>
      </c>
    </row>
    <row r="51" spans="1:10" s="1" customFormat="1" ht="60" x14ac:dyDescent="0.25">
      <c r="A51" s="13" t="s">
        <v>180</v>
      </c>
      <c r="B51" s="11">
        <v>38765.4</v>
      </c>
      <c r="C51" s="11">
        <v>23795.8</v>
      </c>
      <c r="D51" s="10">
        <f t="shared" si="0"/>
        <v>61.384120891310289</v>
      </c>
      <c r="E51" s="22">
        <v>24382.1</v>
      </c>
      <c r="F51" s="22">
        <v>10744.2</v>
      </c>
      <c r="G51" s="23">
        <f t="shared" ref="G51:G53" si="16">F51/E51*100</f>
        <v>44.06593361523413</v>
      </c>
      <c r="H51" s="22">
        <v>66351.199999999997</v>
      </c>
      <c r="I51" s="22">
        <v>10311.9</v>
      </c>
      <c r="J51" s="23">
        <f t="shared" ref="J51:J56" si="17">I51/H51*100</f>
        <v>15.541391866311386</v>
      </c>
    </row>
    <row r="52" spans="1:10" ht="30" x14ac:dyDescent="0.25">
      <c r="A52" s="13" t="s">
        <v>181</v>
      </c>
      <c r="B52" s="11">
        <v>61844.7</v>
      </c>
      <c r="C52" s="11">
        <v>148.4</v>
      </c>
      <c r="D52" s="10">
        <f t="shared" si="0"/>
        <v>0.23995588951033803</v>
      </c>
      <c r="E52" s="22">
        <v>29319.7</v>
      </c>
      <c r="F52" s="22">
        <v>3323.2</v>
      </c>
      <c r="G52" s="23">
        <f t="shared" si="16"/>
        <v>11.334358809946893</v>
      </c>
      <c r="H52" s="22">
        <v>13981.3</v>
      </c>
      <c r="I52" s="22">
        <v>2948</v>
      </c>
      <c r="J52" s="23">
        <f t="shared" si="17"/>
        <v>21.08530680265784</v>
      </c>
    </row>
    <row r="53" spans="1:10" ht="60" x14ac:dyDescent="0.25">
      <c r="A53" s="13" t="s">
        <v>182</v>
      </c>
      <c r="B53" s="11">
        <v>11326.9</v>
      </c>
      <c r="C53" s="11">
        <v>0</v>
      </c>
      <c r="D53" s="10">
        <f t="shared" si="0"/>
        <v>0</v>
      </c>
      <c r="E53" s="22">
        <v>100</v>
      </c>
      <c r="F53" s="22">
        <v>0</v>
      </c>
      <c r="G53" s="23">
        <f t="shared" si="16"/>
        <v>0</v>
      </c>
      <c r="H53" s="22">
        <v>25</v>
      </c>
      <c r="I53" s="22">
        <v>0</v>
      </c>
      <c r="J53" s="23">
        <f t="shared" si="17"/>
        <v>0</v>
      </c>
    </row>
    <row r="54" spans="1:10" ht="45" x14ac:dyDescent="0.25">
      <c r="A54" s="13" t="s">
        <v>183</v>
      </c>
      <c r="B54" s="11">
        <v>2000</v>
      </c>
      <c r="C54" s="11">
        <v>0</v>
      </c>
      <c r="D54" s="10" t="s">
        <v>3</v>
      </c>
      <c r="E54" s="22">
        <v>0</v>
      </c>
      <c r="F54" s="22">
        <v>14971.7</v>
      </c>
      <c r="G54" s="23">
        <v>0</v>
      </c>
      <c r="H54" s="22">
        <v>6249.3</v>
      </c>
      <c r="I54" s="22">
        <v>3989</v>
      </c>
      <c r="J54" s="23">
        <v>0</v>
      </c>
    </row>
    <row r="55" spans="1:10" ht="30" x14ac:dyDescent="0.25">
      <c r="A55" s="13" t="s">
        <v>184</v>
      </c>
      <c r="B55" s="11">
        <v>663370.1</v>
      </c>
      <c r="C55" s="11">
        <v>114514.4</v>
      </c>
      <c r="D55" s="10"/>
      <c r="E55" s="22">
        <v>670344.1</v>
      </c>
      <c r="F55" s="22">
        <v>294894</v>
      </c>
      <c r="G55" s="23">
        <f t="shared" ref="G55:G56" si="18">F55/E55*100</f>
        <v>43.991436636795939</v>
      </c>
      <c r="H55" s="22">
        <v>668004.1</v>
      </c>
      <c r="I55" s="22">
        <v>348766.1</v>
      </c>
      <c r="J55" s="23">
        <f t="shared" si="17"/>
        <v>52.210173560311979</v>
      </c>
    </row>
    <row r="56" spans="1:10" ht="45" x14ac:dyDescent="0.25">
      <c r="A56" s="13" t="s">
        <v>185</v>
      </c>
      <c r="B56" s="11"/>
      <c r="C56" s="11"/>
      <c r="D56" s="10"/>
      <c r="E56" s="22">
        <v>37614</v>
      </c>
      <c r="F56" s="22">
        <v>27152.6</v>
      </c>
      <c r="G56" s="23">
        <f t="shared" si="18"/>
        <v>72.187483383846441</v>
      </c>
      <c r="H56" s="22">
        <v>45762.3</v>
      </c>
      <c r="I56" s="22">
        <v>29238.5</v>
      </c>
      <c r="J56" s="23">
        <f t="shared" si="17"/>
        <v>63.892112066045627</v>
      </c>
    </row>
    <row r="57" spans="1:10" ht="28.5" x14ac:dyDescent="0.25">
      <c r="A57" s="12" t="s">
        <v>96</v>
      </c>
      <c r="B57" s="7">
        <f>SUM(B58:B61)</f>
        <v>131668.20000000001</v>
      </c>
      <c r="C57" s="7">
        <f>SUM(C58:C61)</f>
        <v>11894.2</v>
      </c>
      <c r="D57" s="7">
        <f t="shared" si="0"/>
        <v>9.0334644204143437</v>
      </c>
      <c r="E57" s="20">
        <f>SUM(E58:E61)</f>
        <v>176835.20000000001</v>
      </c>
      <c r="F57" s="20">
        <f>SUM(F58:F61)</f>
        <v>72921.5</v>
      </c>
      <c r="G57" s="20">
        <f>F57/E57*100</f>
        <v>41.236982229782306</v>
      </c>
      <c r="H57" s="20">
        <f>SUM(H58:H61)</f>
        <v>205928.90000000002</v>
      </c>
      <c r="I57" s="20">
        <f>SUM(I58:I61)</f>
        <v>46257.5</v>
      </c>
      <c r="J57" s="20">
        <f>I57/H57*100</f>
        <v>22.462850041931944</v>
      </c>
    </row>
    <row r="58" spans="1:10" s="1" customFormat="1" ht="30" x14ac:dyDescent="0.25">
      <c r="A58" s="13" t="s">
        <v>97</v>
      </c>
      <c r="B58" s="11">
        <v>11503.9</v>
      </c>
      <c r="C58" s="11">
        <v>783.1</v>
      </c>
      <c r="D58" s="10">
        <f t="shared" si="0"/>
        <v>6.8072566694773089</v>
      </c>
      <c r="E58" s="22">
        <v>3215</v>
      </c>
      <c r="F58" s="22">
        <v>375</v>
      </c>
      <c r="G58" s="22">
        <f>F58/E58*100</f>
        <v>11.66407465007776</v>
      </c>
      <c r="H58" s="22">
        <v>548</v>
      </c>
      <c r="I58" s="22">
        <v>198</v>
      </c>
      <c r="J58" s="22">
        <f>I58/H58*100</f>
        <v>36.131386861313871</v>
      </c>
    </row>
    <row r="59" spans="1:10" ht="30" x14ac:dyDescent="0.25">
      <c r="A59" s="13" t="s">
        <v>98</v>
      </c>
      <c r="B59" s="11">
        <v>20320.599999999999</v>
      </c>
      <c r="C59" s="11">
        <v>2417.6</v>
      </c>
      <c r="D59" s="10">
        <f t="shared" si="0"/>
        <v>11.897286497445942</v>
      </c>
      <c r="E59" s="22">
        <v>8126.5</v>
      </c>
      <c r="F59" s="22">
        <v>0</v>
      </c>
      <c r="G59" s="22">
        <f t="shared" ref="G59:G61" si="19">F59/E59*100</f>
        <v>0</v>
      </c>
      <c r="H59" s="22">
        <v>3809.5</v>
      </c>
      <c r="I59" s="22">
        <v>2885.7</v>
      </c>
      <c r="J59" s="22">
        <f t="shared" ref="J59:J61" si="20">I59/H59*100</f>
        <v>75.750098438115231</v>
      </c>
    </row>
    <row r="60" spans="1:10" ht="30" x14ac:dyDescent="0.25">
      <c r="A60" s="13" t="s">
        <v>99</v>
      </c>
      <c r="B60" s="11">
        <v>33437.300000000003</v>
      </c>
      <c r="C60" s="11">
        <v>0</v>
      </c>
      <c r="D60" s="10">
        <f t="shared" si="0"/>
        <v>0</v>
      </c>
      <c r="E60" s="22">
        <v>105307.7</v>
      </c>
      <c r="F60" s="22">
        <v>43104.2</v>
      </c>
      <c r="G60" s="22">
        <f t="shared" si="19"/>
        <v>40.931669763939389</v>
      </c>
      <c r="H60" s="22">
        <v>141705.20000000001</v>
      </c>
      <c r="I60" s="22">
        <v>21667.9</v>
      </c>
      <c r="J60" s="22">
        <f t="shared" si="20"/>
        <v>15.290829129770819</v>
      </c>
    </row>
    <row r="61" spans="1:10" ht="60" x14ac:dyDescent="0.25">
      <c r="A61" s="13" t="s">
        <v>6</v>
      </c>
      <c r="B61" s="11">
        <v>66406.399999999994</v>
      </c>
      <c r="C61" s="11">
        <v>8693.5</v>
      </c>
      <c r="D61" s="10">
        <f t="shared" si="0"/>
        <v>13.091358664225137</v>
      </c>
      <c r="E61" s="22">
        <v>60186</v>
      </c>
      <c r="F61" s="22">
        <v>29442.3</v>
      </c>
      <c r="G61" s="22">
        <f t="shared" si="19"/>
        <v>48.918851560163489</v>
      </c>
      <c r="H61" s="22">
        <v>59866.2</v>
      </c>
      <c r="I61" s="22">
        <v>21505.9</v>
      </c>
      <c r="J61" s="22">
        <f t="shared" si="20"/>
        <v>35.92327557119043</v>
      </c>
    </row>
    <row r="62" spans="1:10" ht="28.5" x14ac:dyDescent="0.25">
      <c r="A62" s="12" t="s">
        <v>148</v>
      </c>
      <c r="B62" s="7">
        <f>SUM(B63:B63)</f>
        <v>14039</v>
      </c>
      <c r="C62" s="7">
        <f>SUM(C63:C63)</f>
        <v>745</v>
      </c>
      <c r="D62" s="7">
        <f t="shared" si="0"/>
        <v>5.306645772490918</v>
      </c>
      <c r="E62" s="20">
        <f>E63</f>
        <v>76265.3</v>
      </c>
      <c r="F62" s="20">
        <f>F63</f>
        <v>452.3</v>
      </c>
      <c r="G62" s="20">
        <f>F62/E62*100</f>
        <v>0.593061326710837</v>
      </c>
      <c r="H62" s="20">
        <f>H63</f>
        <v>14924.3</v>
      </c>
      <c r="I62" s="20">
        <f>I63</f>
        <v>2591.6999999999998</v>
      </c>
      <c r="J62" s="20">
        <f>I62/H62*100</f>
        <v>17.36563858941458</v>
      </c>
    </row>
    <row r="63" spans="1:10" s="3" customFormat="1" ht="30" x14ac:dyDescent="0.25">
      <c r="A63" s="13" t="s">
        <v>148</v>
      </c>
      <c r="B63" s="11">
        <v>14039</v>
      </c>
      <c r="C63" s="11">
        <v>745</v>
      </c>
      <c r="D63" s="10">
        <f t="shared" si="0"/>
        <v>5.306645772490918</v>
      </c>
      <c r="E63" s="22">
        <v>76265.3</v>
      </c>
      <c r="F63" s="22">
        <v>452.3</v>
      </c>
      <c r="G63" s="25">
        <f>F63/E63*100</f>
        <v>0.593061326710837</v>
      </c>
      <c r="H63" s="22">
        <v>14924.3</v>
      </c>
      <c r="I63" s="22">
        <v>2591.6999999999998</v>
      </c>
      <c r="J63" s="25">
        <f>I63/H63*100</f>
        <v>17.36563858941458</v>
      </c>
    </row>
    <row r="64" spans="1:10" ht="28.5" x14ac:dyDescent="0.25">
      <c r="A64" s="12" t="s">
        <v>149</v>
      </c>
      <c r="B64" s="7">
        <f>SUM(B65:B67)</f>
        <v>162803.4</v>
      </c>
      <c r="C64" s="7">
        <f>SUM(C65:C67)</f>
        <v>24728.6</v>
      </c>
      <c r="D64" s="7">
        <f t="shared" si="0"/>
        <v>15.189240519546891</v>
      </c>
      <c r="E64" s="20">
        <f>SUM(E65:E67)</f>
        <v>262609.5</v>
      </c>
      <c r="F64" s="20">
        <f>SUM(F65:F67)</f>
        <v>116579.6</v>
      </c>
      <c r="G64" s="20">
        <f>F64/E64*100</f>
        <v>44.392758068539031</v>
      </c>
      <c r="H64" s="20">
        <f>SUM(H65:H67)</f>
        <v>236116.19999999998</v>
      </c>
      <c r="I64" s="20">
        <f>SUM(I65:I67)</f>
        <v>95636.4</v>
      </c>
      <c r="J64" s="20">
        <f>I64/H64*100</f>
        <v>40.503955255929078</v>
      </c>
    </row>
    <row r="65" spans="1:10" s="3" customFormat="1" ht="30" x14ac:dyDescent="0.25">
      <c r="A65" s="13" t="s">
        <v>150</v>
      </c>
      <c r="B65" s="11">
        <v>153483.6</v>
      </c>
      <c r="C65" s="11">
        <v>19741.5</v>
      </c>
      <c r="D65" s="10">
        <f t="shared" si="0"/>
        <v>12.862286263809292</v>
      </c>
      <c r="E65" s="22">
        <v>247061.4</v>
      </c>
      <c r="F65" s="22">
        <v>101727.3</v>
      </c>
      <c r="G65" s="25">
        <f t="shared" ref="G65:G67" si="21">F65/E65*100</f>
        <v>41.174906318834104</v>
      </c>
      <c r="H65" s="22">
        <v>232447.4</v>
      </c>
      <c r="I65" s="22">
        <v>93487.2</v>
      </c>
      <c r="J65" s="25">
        <f t="shared" ref="J65:J67" si="22">I65/H65*100</f>
        <v>40.218647315478684</v>
      </c>
    </row>
    <row r="66" spans="1:10" s="3" customFormat="1" ht="45" x14ac:dyDescent="0.25">
      <c r="A66" s="13" t="s">
        <v>151</v>
      </c>
      <c r="B66" s="11"/>
      <c r="C66" s="11"/>
      <c r="D66" s="10"/>
      <c r="E66" s="22" t="s">
        <v>3</v>
      </c>
      <c r="F66" s="22" t="s">
        <v>3</v>
      </c>
      <c r="G66" s="25" t="s">
        <v>3</v>
      </c>
      <c r="H66" s="22">
        <v>301.5</v>
      </c>
      <c r="I66" s="22">
        <v>300</v>
      </c>
      <c r="J66" s="25">
        <f t="shared" si="22"/>
        <v>99.50248756218906</v>
      </c>
    </row>
    <row r="67" spans="1:10" ht="45" x14ac:dyDescent="0.25">
      <c r="A67" s="13" t="s">
        <v>152</v>
      </c>
      <c r="B67" s="11">
        <v>9319.7999999999993</v>
      </c>
      <c r="C67" s="11">
        <v>4987.1000000000004</v>
      </c>
      <c r="D67" s="10">
        <f t="shared" si="0"/>
        <v>53.510804952895995</v>
      </c>
      <c r="E67" s="22">
        <v>15548.1</v>
      </c>
      <c r="F67" s="22">
        <v>14852.3</v>
      </c>
      <c r="G67" s="25">
        <f t="shared" si="21"/>
        <v>95.524855126993003</v>
      </c>
      <c r="H67" s="22">
        <v>3367.3</v>
      </c>
      <c r="I67" s="22">
        <v>1849.2</v>
      </c>
      <c r="J67" s="25">
        <f t="shared" si="22"/>
        <v>54.916401864995692</v>
      </c>
    </row>
    <row r="68" spans="1:10" ht="28.5" x14ac:dyDescent="0.25">
      <c r="A68" s="12" t="s">
        <v>100</v>
      </c>
      <c r="B68" s="7">
        <f>SUM(B69:B69)</f>
        <v>521.70000000000005</v>
      </c>
      <c r="C68" s="7">
        <f>SUM(C69:C69)</f>
        <v>0</v>
      </c>
      <c r="D68" s="7">
        <f t="shared" si="0"/>
        <v>0</v>
      </c>
      <c r="E68" s="20">
        <f>E69</f>
        <v>593.9</v>
      </c>
      <c r="F68" s="20">
        <f>F69</f>
        <v>120.4</v>
      </c>
      <c r="G68" s="20">
        <f>F68/E68*100</f>
        <v>20.272773194140427</v>
      </c>
      <c r="H68" s="20">
        <f>H69</f>
        <v>302.10000000000002</v>
      </c>
      <c r="I68" s="20">
        <f>I69</f>
        <v>79.099999999999994</v>
      </c>
      <c r="J68" s="20">
        <f>I68/H68*100</f>
        <v>26.183382985766301</v>
      </c>
    </row>
    <row r="69" spans="1:10" s="3" customFormat="1" ht="30" x14ac:dyDescent="0.25">
      <c r="A69" s="13" t="s">
        <v>7</v>
      </c>
      <c r="B69" s="11">
        <v>521.70000000000005</v>
      </c>
      <c r="C69" s="11">
        <v>0</v>
      </c>
      <c r="D69" s="10">
        <f t="shared" si="0"/>
        <v>0</v>
      </c>
      <c r="E69" s="22">
        <v>593.9</v>
      </c>
      <c r="F69" s="22">
        <v>120.4</v>
      </c>
      <c r="G69" s="25">
        <f>F69/E69*100</f>
        <v>20.272773194140427</v>
      </c>
      <c r="H69" s="22">
        <v>302.10000000000002</v>
      </c>
      <c r="I69" s="22">
        <v>79.099999999999994</v>
      </c>
      <c r="J69" s="25">
        <f>I69/H69*100</f>
        <v>26.183382985766301</v>
      </c>
    </row>
    <row r="70" spans="1:10" ht="28.5" x14ac:dyDescent="0.25">
      <c r="A70" s="12" t="s">
        <v>153</v>
      </c>
      <c r="B70" s="7">
        <f>SUM(B71:B73)</f>
        <v>30313.199999999997</v>
      </c>
      <c r="C70" s="7">
        <f>SUM(C71:C73)</f>
        <v>621</v>
      </c>
      <c r="D70" s="7">
        <f t="shared" si="0"/>
        <v>2.0486124856498162</v>
      </c>
      <c r="E70" s="20">
        <f>SUM(E71:E75)</f>
        <v>3112075.8</v>
      </c>
      <c r="F70" s="20">
        <f>SUM(F71:F75)</f>
        <v>1455195.4</v>
      </c>
      <c r="G70" s="20">
        <f>F70/E70*100</f>
        <v>46.759638695175745</v>
      </c>
      <c r="H70" s="20">
        <f>SUM(H71:H75)</f>
        <v>3184171.7</v>
      </c>
      <c r="I70" s="20">
        <f>SUM(I71:I75)</f>
        <v>1519085.7</v>
      </c>
      <c r="J70" s="20">
        <f>I70/H70*100</f>
        <v>47.70740535128806</v>
      </c>
    </row>
    <row r="71" spans="1:10" s="1" customFormat="1" ht="30" x14ac:dyDescent="0.25">
      <c r="A71" s="8" t="s">
        <v>154</v>
      </c>
      <c r="B71" s="9">
        <v>13994.4</v>
      </c>
      <c r="C71" s="9">
        <v>621</v>
      </c>
      <c r="D71" s="10">
        <f t="shared" si="0"/>
        <v>4.4374892814268572</v>
      </c>
      <c r="E71" s="22">
        <v>13977.2</v>
      </c>
      <c r="F71" s="22">
        <v>4959.8999999999996</v>
      </c>
      <c r="G71" s="23">
        <f t="shared" ref="G71:G76" si="23">F71/E71*100</f>
        <v>35.485648055404511</v>
      </c>
      <c r="H71" s="22">
        <v>12385.7</v>
      </c>
      <c r="I71" s="22">
        <v>4878.7</v>
      </c>
      <c r="J71" s="23">
        <f t="shared" ref="J71:J85" si="24">I71/H71*100</f>
        <v>39.389780149688754</v>
      </c>
    </row>
    <row r="72" spans="1:10" ht="45" x14ac:dyDescent="0.25">
      <c r="A72" s="8" t="s">
        <v>155</v>
      </c>
      <c r="B72" s="9">
        <v>14170.2</v>
      </c>
      <c r="C72" s="9">
        <v>0</v>
      </c>
      <c r="D72" s="10">
        <f t="shared" si="0"/>
        <v>0</v>
      </c>
      <c r="E72" s="22">
        <v>15409.4</v>
      </c>
      <c r="F72" s="22">
        <v>0</v>
      </c>
      <c r="G72" s="23">
        <f t="shared" si="23"/>
        <v>0</v>
      </c>
      <c r="H72" s="22">
        <v>33023.4</v>
      </c>
      <c r="I72" s="22">
        <v>192</v>
      </c>
      <c r="J72" s="23">
        <f t="shared" si="24"/>
        <v>0.58140591217136939</v>
      </c>
    </row>
    <row r="73" spans="1:10" ht="45" x14ac:dyDescent="0.25">
      <c r="A73" s="8" t="s">
        <v>156</v>
      </c>
      <c r="B73" s="9">
        <v>2148.6</v>
      </c>
      <c r="C73" s="9">
        <v>0</v>
      </c>
      <c r="D73" s="10">
        <f t="shared" si="0"/>
        <v>0</v>
      </c>
      <c r="E73" s="22">
        <v>1164.8</v>
      </c>
      <c r="F73" s="22">
        <v>92.2</v>
      </c>
      <c r="G73" s="23">
        <f t="shared" si="23"/>
        <v>7.915521978021979</v>
      </c>
      <c r="H73" s="22">
        <v>291.2</v>
      </c>
      <c r="I73" s="22">
        <v>263.3</v>
      </c>
      <c r="J73" s="23">
        <f t="shared" si="24"/>
        <v>90.418956043956058</v>
      </c>
    </row>
    <row r="74" spans="1:10" ht="30" x14ac:dyDescent="0.25">
      <c r="A74" s="8" t="s">
        <v>157</v>
      </c>
      <c r="B74" s="9" t="s">
        <v>3</v>
      </c>
      <c r="C74" s="9" t="s">
        <v>3</v>
      </c>
      <c r="D74" s="9" t="s">
        <v>3</v>
      </c>
      <c r="E74" s="22">
        <v>1934215.2</v>
      </c>
      <c r="F74" s="22">
        <v>949266.2</v>
      </c>
      <c r="G74" s="23">
        <f t="shared" si="23"/>
        <v>49.077589711837646</v>
      </c>
      <c r="H74" s="22">
        <v>1955998.8</v>
      </c>
      <c r="I74" s="22">
        <v>913579.7</v>
      </c>
      <c r="J74" s="23">
        <f t="shared" si="24"/>
        <v>46.706557284186466</v>
      </c>
    </row>
    <row r="75" spans="1:10" ht="33.75" customHeight="1" x14ac:dyDescent="0.25">
      <c r="A75" s="8" t="s">
        <v>158</v>
      </c>
      <c r="B75" s="9" t="s">
        <v>3</v>
      </c>
      <c r="C75" s="9" t="s">
        <v>3</v>
      </c>
      <c r="D75" s="9" t="s">
        <v>3</v>
      </c>
      <c r="E75" s="22">
        <v>1147309.2</v>
      </c>
      <c r="F75" s="22">
        <v>500877.1</v>
      </c>
      <c r="G75" s="23">
        <f t="shared" si="23"/>
        <v>43.656679472281752</v>
      </c>
      <c r="H75" s="22">
        <v>1182472.6000000001</v>
      </c>
      <c r="I75" s="22">
        <v>600172</v>
      </c>
      <c r="J75" s="23">
        <f t="shared" si="24"/>
        <v>50.755679243645893</v>
      </c>
    </row>
    <row r="76" spans="1:10" ht="42" customHeight="1" x14ac:dyDescent="0.25">
      <c r="A76" s="12" t="s">
        <v>101</v>
      </c>
      <c r="B76" s="7">
        <f>SUM(B77:B83)</f>
        <v>183687</v>
      </c>
      <c r="C76" s="7">
        <f>SUM(C77:C83)</f>
        <v>2583.8000000000002</v>
      </c>
      <c r="D76" s="7">
        <f t="shared" si="0"/>
        <v>1.4066319336697755</v>
      </c>
      <c r="E76" s="20">
        <f>SUM(E77:E85)</f>
        <v>2578398.6999999997</v>
      </c>
      <c r="F76" s="20">
        <f>SUM(F77:F85)</f>
        <v>2237145.4</v>
      </c>
      <c r="G76" s="20">
        <f t="shared" si="23"/>
        <v>86.764913432511435</v>
      </c>
      <c r="H76" s="33">
        <f>SUM(H77:H85)</f>
        <v>2977590.8</v>
      </c>
      <c r="I76" s="33">
        <f>SUM(I77:I85)</f>
        <v>2791033.9</v>
      </c>
      <c r="J76" s="33">
        <f t="shared" si="24"/>
        <v>93.734636068864802</v>
      </c>
    </row>
    <row r="77" spans="1:10" s="1" customFormat="1" ht="45" x14ac:dyDescent="0.25">
      <c r="A77" s="13" t="s">
        <v>102</v>
      </c>
      <c r="B77" s="11">
        <v>65000</v>
      </c>
      <c r="C77" s="11">
        <v>0</v>
      </c>
      <c r="D77" s="10">
        <f t="shared" ref="D77:D196" si="25">C77/B77*100</f>
        <v>0</v>
      </c>
      <c r="E77" s="22" t="s">
        <v>3</v>
      </c>
      <c r="F77" s="22" t="s">
        <v>3</v>
      </c>
      <c r="G77" s="23" t="s">
        <v>3</v>
      </c>
      <c r="H77" s="22" t="s">
        <v>3</v>
      </c>
      <c r="I77" s="22" t="s">
        <v>3</v>
      </c>
      <c r="J77" s="23" t="s">
        <v>3</v>
      </c>
    </row>
    <row r="78" spans="1:10" ht="30" x14ac:dyDescent="0.25">
      <c r="A78" s="13" t="s">
        <v>103</v>
      </c>
      <c r="B78" s="11">
        <v>32000</v>
      </c>
      <c r="C78" s="11">
        <v>0</v>
      </c>
      <c r="D78" s="10">
        <f t="shared" si="25"/>
        <v>0</v>
      </c>
      <c r="E78" s="22">
        <v>80458.8</v>
      </c>
      <c r="F78" s="22">
        <v>76914</v>
      </c>
      <c r="G78" s="22">
        <f t="shared" ref="G78:G80" si="26">F78/E78*100</f>
        <v>95.59426687944638</v>
      </c>
      <c r="H78" s="22">
        <v>52103.1</v>
      </c>
      <c r="I78" s="22">
        <v>7154.5</v>
      </c>
      <c r="J78" s="22">
        <f t="shared" si="24"/>
        <v>13.731428648199437</v>
      </c>
    </row>
    <row r="79" spans="1:10" ht="30" x14ac:dyDescent="0.25">
      <c r="A79" s="13" t="s">
        <v>104</v>
      </c>
      <c r="B79" s="11">
        <v>8000</v>
      </c>
      <c r="C79" s="11">
        <v>0</v>
      </c>
      <c r="D79" s="10">
        <f t="shared" si="25"/>
        <v>0</v>
      </c>
      <c r="E79" s="22">
        <v>4000</v>
      </c>
      <c r="F79" s="22">
        <v>0</v>
      </c>
      <c r="G79" s="22">
        <f t="shared" si="26"/>
        <v>0</v>
      </c>
      <c r="H79" s="22">
        <v>1000</v>
      </c>
      <c r="I79" s="22">
        <v>0</v>
      </c>
      <c r="J79" s="22">
        <f t="shared" si="24"/>
        <v>0</v>
      </c>
    </row>
    <row r="80" spans="1:10" ht="45" x14ac:dyDescent="0.25">
      <c r="A80" s="13" t="s">
        <v>105</v>
      </c>
      <c r="B80" s="11">
        <v>41600</v>
      </c>
      <c r="C80" s="11">
        <v>0</v>
      </c>
      <c r="D80" s="10">
        <f t="shared" si="25"/>
        <v>0</v>
      </c>
      <c r="E80" s="22">
        <v>84669.5</v>
      </c>
      <c r="F80" s="22">
        <v>0</v>
      </c>
      <c r="G80" s="22">
        <f t="shared" si="26"/>
        <v>0</v>
      </c>
      <c r="H80" s="22">
        <v>8365.7999999999993</v>
      </c>
      <c r="I80" s="22">
        <v>8356</v>
      </c>
      <c r="J80" s="22">
        <f t="shared" si="24"/>
        <v>99.882856391498734</v>
      </c>
    </row>
    <row r="81" spans="1:14" ht="45" x14ac:dyDescent="0.25">
      <c r="A81" s="13" t="s">
        <v>106</v>
      </c>
      <c r="B81" s="11">
        <v>25000</v>
      </c>
      <c r="C81" s="11">
        <v>0</v>
      </c>
      <c r="D81" s="10">
        <f t="shared" si="25"/>
        <v>0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3</v>
      </c>
    </row>
    <row r="82" spans="1:14" ht="30" x14ac:dyDescent="0.25">
      <c r="A82" s="13" t="s">
        <v>107</v>
      </c>
      <c r="B82" s="11">
        <v>1970</v>
      </c>
      <c r="C82" s="11">
        <v>0</v>
      </c>
      <c r="D82" s="10">
        <f t="shared" si="25"/>
        <v>0</v>
      </c>
      <c r="E82" s="22">
        <v>2000</v>
      </c>
      <c r="F82" s="22">
        <v>0</v>
      </c>
      <c r="G82" s="22">
        <f t="shared" ref="G82:G85" si="27">F82/E82*100</f>
        <v>0</v>
      </c>
      <c r="H82" s="22">
        <v>680</v>
      </c>
      <c r="I82" s="22">
        <v>190</v>
      </c>
      <c r="J82" s="22">
        <f t="shared" si="24"/>
        <v>27.941176470588236</v>
      </c>
    </row>
    <row r="83" spans="1:14" ht="60" x14ac:dyDescent="0.25">
      <c r="A83" s="13" t="s">
        <v>108</v>
      </c>
      <c r="B83" s="11">
        <v>10117</v>
      </c>
      <c r="C83" s="11">
        <v>2583.8000000000002</v>
      </c>
      <c r="D83" s="10">
        <f t="shared" si="25"/>
        <v>25.539191459918946</v>
      </c>
      <c r="E83" s="22">
        <v>9589.1</v>
      </c>
      <c r="F83" s="22">
        <v>10421</v>
      </c>
      <c r="G83" s="22">
        <f t="shared" si="27"/>
        <v>108.67547527922328</v>
      </c>
      <c r="H83" s="22">
        <v>9589.1</v>
      </c>
      <c r="I83" s="22">
        <v>6308.9</v>
      </c>
      <c r="J83" s="22">
        <f t="shared" si="24"/>
        <v>65.79241013233775</v>
      </c>
    </row>
    <row r="84" spans="1:14" ht="30" x14ac:dyDescent="0.25">
      <c r="A84" s="13" t="s">
        <v>34</v>
      </c>
      <c r="B84" s="11" t="s">
        <v>3</v>
      </c>
      <c r="C84" s="11" t="s">
        <v>3</v>
      </c>
      <c r="D84" s="10" t="s">
        <v>3</v>
      </c>
      <c r="E84" s="22">
        <v>2390681.2999999998</v>
      </c>
      <c r="F84" s="22">
        <v>2149810.4</v>
      </c>
      <c r="G84" s="22">
        <f t="shared" si="27"/>
        <v>89.924591788959901</v>
      </c>
      <c r="H84" s="22">
        <v>2900000</v>
      </c>
      <c r="I84" s="22">
        <v>2765972.4</v>
      </c>
      <c r="J84" s="22">
        <f t="shared" si="24"/>
        <v>95.378358620689653</v>
      </c>
    </row>
    <row r="85" spans="1:14" ht="60" x14ac:dyDescent="0.25">
      <c r="A85" s="13" t="s">
        <v>159</v>
      </c>
      <c r="B85" s="11" t="s">
        <v>3</v>
      </c>
      <c r="C85" s="11" t="s">
        <v>3</v>
      </c>
      <c r="D85" s="10" t="s">
        <v>3</v>
      </c>
      <c r="E85" s="22">
        <v>7000</v>
      </c>
      <c r="F85" s="22">
        <v>0</v>
      </c>
      <c r="G85" s="22">
        <f t="shared" si="27"/>
        <v>0</v>
      </c>
      <c r="H85" s="22">
        <v>5852.8</v>
      </c>
      <c r="I85" s="22">
        <v>3052.1</v>
      </c>
      <c r="J85" s="22">
        <f t="shared" si="24"/>
        <v>52.147689994532534</v>
      </c>
    </row>
    <row r="86" spans="1:14" ht="57" x14ac:dyDescent="0.25">
      <c r="A86" s="31" t="s">
        <v>139</v>
      </c>
      <c r="B86" s="35"/>
      <c r="C86" s="35"/>
      <c r="D86" s="35"/>
      <c r="E86" s="33" t="s">
        <v>3</v>
      </c>
      <c r="F86" s="33" t="s">
        <v>3</v>
      </c>
      <c r="G86" s="33" t="s">
        <v>3</v>
      </c>
      <c r="H86" s="33">
        <f>SUM(H87:H90)</f>
        <v>173868.2</v>
      </c>
      <c r="I86" s="33">
        <f>SUM(I87:I90)</f>
        <v>108544.7</v>
      </c>
      <c r="J86" s="33">
        <f t="shared" ref="J86:J90" si="28">I86/H86*100</f>
        <v>62.429299894977916</v>
      </c>
      <c r="K86" s="36"/>
      <c r="L86" s="36"/>
      <c r="M86" s="36"/>
      <c r="N86" s="36"/>
    </row>
    <row r="87" spans="1:14" ht="45" x14ac:dyDescent="0.25">
      <c r="A87" s="13" t="s">
        <v>140</v>
      </c>
      <c r="B87" s="11"/>
      <c r="C87" s="11"/>
      <c r="D87" s="10"/>
      <c r="E87" s="22" t="s">
        <v>3</v>
      </c>
      <c r="F87" s="22" t="s">
        <v>3</v>
      </c>
      <c r="G87" s="22" t="s">
        <v>3</v>
      </c>
      <c r="H87" s="22">
        <v>25000</v>
      </c>
      <c r="I87" s="22">
        <v>25000</v>
      </c>
      <c r="J87" s="22">
        <f t="shared" si="28"/>
        <v>100</v>
      </c>
    </row>
    <row r="88" spans="1:14" ht="30" x14ac:dyDescent="0.25">
      <c r="A88" s="13" t="s">
        <v>141</v>
      </c>
      <c r="B88" s="11"/>
      <c r="C88" s="11"/>
      <c r="D88" s="10"/>
      <c r="E88" s="22" t="s">
        <v>3</v>
      </c>
      <c r="F88" s="22" t="s">
        <v>3</v>
      </c>
      <c r="G88" s="22" t="s">
        <v>3</v>
      </c>
      <c r="H88" s="22">
        <v>80912.600000000006</v>
      </c>
      <c r="I88" s="22">
        <v>38936.6</v>
      </c>
      <c r="J88" s="22">
        <f t="shared" si="28"/>
        <v>48.121800560110536</v>
      </c>
    </row>
    <row r="89" spans="1:14" ht="45" x14ac:dyDescent="0.25">
      <c r="A89" s="13" t="s">
        <v>58</v>
      </c>
      <c r="B89" s="11"/>
      <c r="C89" s="11"/>
      <c r="D89" s="10"/>
      <c r="E89" s="22" t="s">
        <v>3</v>
      </c>
      <c r="F89" s="22" t="s">
        <v>3</v>
      </c>
      <c r="G89" s="22" t="s">
        <v>3</v>
      </c>
      <c r="H89" s="22">
        <v>62355</v>
      </c>
      <c r="I89" s="22">
        <v>39173.4</v>
      </c>
      <c r="J89" s="22">
        <f t="shared" si="28"/>
        <v>62.823189800336785</v>
      </c>
    </row>
    <row r="90" spans="1:14" ht="45" x14ac:dyDescent="0.25">
      <c r="A90" s="13" t="s">
        <v>59</v>
      </c>
      <c r="B90" s="11"/>
      <c r="C90" s="11"/>
      <c r="D90" s="10"/>
      <c r="E90" s="22" t="s">
        <v>3</v>
      </c>
      <c r="F90" s="22" t="s">
        <v>3</v>
      </c>
      <c r="G90" s="22" t="s">
        <v>3</v>
      </c>
      <c r="H90" s="22">
        <v>5600.6</v>
      </c>
      <c r="I90" s="22">
        <v>5434.7</v>
      </c>
      <c r="J90" s="22">
        <f t="shared" si="28"/>
        <v>97.03781737670964</v>
      </c>
    </row>
    <row r="91" spans="1:14" ht="42.75" x14ac:dyDescent="0.25">
      <c r="A91" s="12" t="s">
        <v>160</v>
      </c>
      <c r="B91" s="7">
        <f>SUM(B92:B95)</f>
        <v>3740</v>
      </c>
      <c r="C91" s="7">
        <f>SUM(C92:C95)</f>
        <v>269</v>
      </c>
      <c r="D91" s="7">
        <f t="shared" si="25"/>
        <v>7.192513368983958</v>
      </c>
      <c r="E91" s="20">
        <f>SUM(E92:E95)</f>
        <v>4334.5</v>
      </c>
      <c r="F91" s="20">
        <f>SUM(F92:F95)</f>
        <v>1394.7</v>
      </c>
      <c r="G91" s="20">
        <f>F91/E91*100</f>
        <v>32.176721651862962</v>
      </c>
      <c r="H91" s="20">
        <f>SUM(H92:H95)</f>
        <v>4334.5</v>
      </c>
      <c r="I91" s="20">
        <f>SUM(I92:I95)</f>
        <v>1159.0999999999999</v>
      </c>
      <c r="J91" s="20">
        <f>I91/H91*100</f>
        <v>26.741261967931706</v>
      </c>
    </row>
    <row r="92" spans="1:14" s="1" customFormat="1" ht="30" x14ac:dyDescent="0.25">
      <c r="A92" s="13" t="s">
        <v>161</v>
      </c>
      <c r="B92" s="11">
        <v>2590</v>
      </c>
      <c r="C92" s="11">
        <v>188.9</v>
      </c>
      <c r="D92" s="10">
        <f t="shared" si="25"/>
        <v>7.2934362934362937</v>
      </c>
      <c r="E92" s="22">
        <v>2590</v>
      </c>
      <c r="F92" s="22">
        <v>1054.4000000000001</v>
      </c>
      <c r="G92" s="23">
        <f t="shared" ref="G92:G99" si="29">F92/E92*100</f>
        <v>40.710424710424711</v>
      </c>
      <c r="H92" s="22">
        <v>2590</v>
      </c>
      <c r="I92" s="22">
        <v>608.20000000000005</v>
      </c>
      <c r="J92" s="23">
        <f t="shared" ref="J92:J99" si="30">I92/H92*100</f>
        <v>23.482625482625487</v>
      </c>
    </row>
    <row r="93" spans="1:14" ht="30" x14ac:dyDescent="0.25">
      <c r="A93" s="13" t="s">
        <v>51</v>
      </c>
      <c r="B93" s="11"/>
      <c r="C93" s="11"/>
      <c r="D93" s="10"/>
      <c r="E93" s="22">
        <v>694.5</v>
      </c>
      <c r="F93" s="22">
        <v>75.5</v>
      </c>
      <c r="G93" s="23">
        <f t="shared" si="29"/>
        <v>10.871130309575234</v>
      </c>
      <c r="H93" s="22">
        <v>694.5</v>
      </c>
      <c r="I93" s="22">
        <v>82.8</v>
      </c>
      <c r="J93" s="23">
        <f t="shared" si="30"/>
        <v>11.922246220302375</v>
      </c>
    </row>
    <row r="94" spans="1:14" ht="45" x14ac:dyDescent="0.25">
      <c r="A94" s="13" t="s">
        <v>162</v>
      </c>
      <c r="B94" s="11">
        <v>350</v>
      </c>
      <c r="C94" s="11">
        <v>0</v>
      </c>
      <c r="D94" s="10">
        <f t="shared" si="25"/>
        <v>0</v>
      </c>
      <c r="E94" s="22">
        <v>250</v>
      </c>
      <c r="F94" s="22">
        <v>0</v>
      </c>
      <c r="G94" s="23">
        <f t="shared" si="29"/>
        <v>0</v>
      </c>
      <c r="H94" s="22">
        <v>250</v>
      </c>
      <c r="I94" s="22">
        <v>38</v>
      </c>
      <c r="J94" s="23">
        <f t="shared" si="30"/>
        <v>15.2</v>
      </c>
    </row>
    <row r="95" spans="1:14" ht="30" x14ac:dyDescent="0.25">
      <c r="A95" s="13" t="s">
        <v>163</v>
      </c>
      <c r="B95" s="11">
        <v>800</v>
      </c>
      <c r="C95" s="11">
        <v>80.099999999999994</v>
      </c>
      <c r="D95" s="10">
        <f t="shared" si="25"/>
        <v>10.012499999999999</v>
      </c>
      <c r="E95" s="22">
        <v>800</v>
      </c>
      <c r="F95" s="22">
        <v>264.8</v>
      </c>
      <c r="G95" s="23">
        <f t="shared" si="29"/>
        <v>33.1</v>
      </c>
      <c r="H95" s="22">
        <v>800</v>
      </c>
      <c r="I95" s="22">
        <v>430.1</v>
      </c>
      <c r="J95" s="23">
        <f t="shared" si="30"/>
        <v>53.762500000000003</v>
      </c>
    </row>
    <row r="96" spans="1:14" ht="57" x14ac:dyDescent="0.25">
      <c r="A96" s="12" t="s">
        <v>109</v>
      </c>
      <c r="B96" s="7">
        <f>SUM(B97:B99)</f>
        <v>18288.900000000001</v>
      </c>
      <c r="C96" s="7">
        <f>SUM(C97:C99)</f>
        <v>285.89999999999998</v>
      </c>
      <c r="D96" s="7">
        <f t="shared" si="25"/>
        <v>1.563243278710037</v>
      </c>
      <c r="E96" s="20">
        <f>SUM(E97:E99)</f>
        <v>20186.099999999999</v>
      </c>
      <c r="F96" s="20">
        <f>SUM(F97:F99)</f>
        <v>11444.099999999999</v>
      </c>
      <c r="G96" s="20">
        <f t="shared" si="29"/>
        <v>56.692971896503039</v>
      </c>
      <c r="H96" s="20">
        <f>SUM(H97:H99)</f>
        <v>15613.1</v>
      </c>
      <c r="I96" s="20">
        <f>SUM(I97:I99)</f>
        <v>11167.5</v>
      </c>
      <c r="J96" s="20">
        <f t="shared" si="30"/>
        <v>71.526474563027193</v>
      </c>
    </row>
    <row r="97" spans="1:10" s="1" customFormat="1" ht="45" x14ac:dyDescent="0.25">
      <c r="A97" s="13" t="s">
        <v>110</v>
      </c>
      <c r="B97" s="11">
        <v>9388.4</v>
      </c>
      <c r="C97" s="11">
        <v>123.3</v>
      </c>
      <c r="D97" s="10">
        <f t="shared" si="25"/>
        <v>1.3133228239103574</v>
      </c>
      <c r="E97" s="22">
        <v>10141.9</v>
      </c>
      <c r="F97" s="22">
        <v>8291.2999999999993</v>
      </c>
      <c r="G97" s="22">
        <f t="shared" si="29"/>
        <v>81.752925980338986</v>
      </c>
      <c r="H97" s="22">
        <v>10027.1</v>
      </c>
      <c r="I97" s="22">
        <v>8294.1</v>
      </c>
      <c r="J97" s="22">
        <f t="shared" si="30"/>
        <v>82.716837370725344</v>
      </c>
    </row>
    <row r="98" spans="1:10" ht="30" x14ac:dyDescent="0.25">
      <c r="A98" s="13" t="s">
        <v>111</v>
      </c>
      <c r="B98" s="11">
        <v>3101.5</v>
      </c>
      <c r="C98" s="11">
        <v>162.6</v>
      </c>
      <c r="D98" s="10">
        <f t="shared" si="25"/>
        <v>5.2426245365145894</v>
      </c>
      <c r="E98" s="22">
        <v>3353.7</v>
      </c>
      <c r="F98" s="22">
        <v>650</v>
      </c>
      <c r="G98" s="22">
        <f t="shared" si="29"/>
        <v>19.381578555028774</v>
      </c>
      <c r="H98" s="22" t="s">
        <v>3</v>
      </c>
      <c r="I98" s="22" t="s">
        <v>3</v>
      </c>
      <c r="J98" s="22" t="s">
        <v>3</v>
      </c>
    </row>
    <row r="99" spans="1:10" ht="45" x14ac:dyDescent="0.25">
      <c r="A99" s="13" t="s">
        <v>112</v>
      </c>
      <c r="B99" s="11">
        <v>5799</v>
      </c>
      <c r="C99" s="11">
        <v>0</v>
      </c>
      <c r="D99" s="10">
        <f t="shared" si="25"/>
        <v>0</v>
      </c>
      <c r="E99" s="22">
        <v>6690.5</v>
      </c>
      <c r="F99" s="22">
        <v>2502.8000000000002</v>
      </c>
      <c r="G99" s="22">
        <f t="shared" si="29"/>
        <v>37.408265451012632</v>
      </c>
      <c r="H99" s="22">
        <v>5586</v>
      </c>
      <c r="I99" s="22">
        <v>2873.4</v>
      </c>
      <c r="J99" s="22">
        <f t="shared" si="30"/>
        <v>51.43931256713212</v>
      </c>
    </row>
    <row r="100" spans="1:10" ht="57" x14ac:dyDescent="0.25">
      <c r="A100" s="12" t="s">
        <v>164</v>
      </c>
      <c r="B100" s="7">
        <f>SUM(B101:B103)</f>
        <v>64684.1</v>
      </c>
      <c r="C100" s="7">
        <f>SUM(C101:C103)</f>
        <v>8979.5999999999985</v>
      </c>
      <c r="D100" s="7">
        <f t="shared" si="25"/>
        <v>13.882236902113501</v>
      </c>
      <c r="E100" s="20">
        <f>SUM(E101:E103)</f>
        <v>50932</v>
      </c>
      <c r="F100" s="20">
        <f>SUM(F101:F103)</f>
        <v>23450.5</v>
      </c>
      <c r="G100" s="20">
        <f>F100/E100*100</f>
        <v>46.042762899552343</v>
      </c>
      <c r="H100" s="20">
        <f>SUM(H101:H103)</f>
        <v>58766.400000000001</v>
      </c>
      <c r="I100" s="20">
        <f>SUM(I101:I103)</f>
        <v>23251.4</v>
      </c>
      <c r="J100" s="20">
        <f>I100/H100*100</f>
        <v>39.565806311089332</v>
      </c>
    </row>
    <row r="101" spans="1:10" s="1" customFormat="1" ht="45" x14ac:dyDescent="0.25">
      <c r="A101" s="13" t="s">
        <v>113</v>
      </c>
      <c r="B101" s="11">
        <v>3100</v>
      </c>
      <c r="C101" s="11">
        <v>0</v>
      </c>
      <c r="D101" s="10">
        <f t="shared" si="25"/>
        <v>0</v>
      </c>
      <c r="E101" s="22">
        <v>125</v>
      </c>
      <c r="F101" s="22">
        <v>0</v>
      </c>
      <c r="G101" s="23">
        <f t="shared" ref="G101:G103" si="31">F101/E101*100</f>
        <v>0</v>
      </c>
      <c r="H101" s="22" t="s">
        <v>3</v>
      </c>
      <c r="I101" s="22" t="s">
        <v>3</v>
      </c>
      <c r="J101" s="23" t="s">
        <v>3</v>
      </c>
    </row>
    <row r="102" spans="1:10" ht="45" x14ac:dyDescent="0.25">
      <c r="A102" s="13" t="s">
        <v>165</v>
      </c>
      <c r="B102" s="11">
        <v>16904</v>
      </c>
      <c r="C102" s="11">
        <v>2060.1999999999998</v>
      </c>
      <c r="D102" s="10">
        <f t="shared" si="25"/>
        <v>12.187647893989586</v>
      </c>
      <c r="E102" s="22">
        <v>19859.5</v>
      </c>
      <c r="F102" s="22">
        <v>7892.3</v>
      </c>
      <c r="G102" s="23">
        <f t="shared" si="31"/>
        <v>39.740678264810292</v>
      </c>
      <c r="H102" s="22">
        <v>27545</v>
      </c>
      <c r="I102" s="22">
        <v>8320.2000000000007</v>
      </c>
      <c r="J102" s="23">
        <f t="shared" ref="J102:J103" si="32">I102/H102*100</f>
        <v>30.205844980940284</v>
      </c>
    </row>
    <row r="103" spans="1:10" ht="30" x14ac:dyDescent="0.25">
      <c r="A103" s="13" t="s">
        <v>166</v>
      </c>
      <c r="B103" s="11">
        <v>44680.1</v>
      </c>
      <c r="C103" s="11">
        <v>6919.4</v>
      </c>
      <c r="D103" s="10">
        <f t="shared" si="25"/>
        <v>15.486536511780413</v>
      </c>
      <c r="E103" s="22">
        <v>30947.5</v>
      </c>
      <c r="F103" s="22">
        <v>15558.2</v>
      </c>
      <c r="G103" s="23">
        <f t="shared" si="31"/>
        <v>50.272881492850793</v>
      </c>
      <c r="H103" s="22">
        <v>31221.4</v>
      </c>
      <c r="I103" s="22">
        <v>14931.2</v>
      </c>
      <c r="J103" s="23">
        <f t="shared" si="32"/>
        <v>47.823608166193701</v>
      </c>
    </row>
    <row r="104" spans="1:10" ht="42.75" x14ac:dyDescent="0.25">
      <c r="A104" s="12" t="s">
        <v>114</v>
      </c>
      <c r="B104" s="7">
        <f>SUM(B105:B108)</f>
        <v>112948.1</v>
      </c>
      <c r="C104" s="7">
        <f>SUM(C105:C108)</f>
        <v>11620.800000000001</v>
      </c>
      <c r="D104" s="7">
        <f t="shared" si="25"/>
        <v>10.288619286203133</v>
      </c>
      <c r="E104" s="20">
        <f>SUM(E105:E108)</f>
        <v>127794.8</v>
      </c>
      <c r="F104" s="20">
        <f>SUM(F105:F108)</f>
        <v>45830.1</v>
      </c>
      <c r="G104" s="20">
        <f>F104/E104*100</f>
        <v>35.862257306244075</v>
      </c>
      <c r="H104" s="20">
        <f>SUM(H105:H108)</f>
        <v>164335.30000000002</v>
      </c>
      <c r="I104" s="20">
        <f>SUM(I105:I108)</f>
        <v>38539.800000000003</v>
      </c>
      <c r="J104" s="20">
        <f>I104/H104*100</f>
        <v>23.451930291300773</v>
      </c>
    </row>
    <row r="105" spans="1:10" s="1" customFormat="1" ht="30" x14ac:dyDescent="0.25">
      <c r="A105" s="13" t="s">
        <v>8</v>
      </c>
      <c r="B105" s="11">
        <v>25850</v>
      </c>
      <c r="C105" s="11">
        <v>0</v>
      </c>
      <c r="D105" s="10">
        <f t="shared" si="25"/>
        <v>0</v>
      </c>
      <c r="E105" s="22">
        <v>25497</v>
      </c>
      <c r="F105" s="22">
        <v>3825.5</v>
      </c>
      <c r="G105" s="23">
        <f t="shared" ref="G105:G108" si="33">F105/E105*100</f>
        <v>15.003725928540613</v>
      </c>
      <c r="H105" s="22">
        <v>26194.1</v>
      </c>
      <c r="I105" s="22">
        <v>6538.8</v>
      </c>
      <c r="J105" s="23">
        <f t="shared" ref="J105:J108" si="34">I105/H105*100</f>
        <v>24.962873318800803</v>
      </c>
    </row>
    <row r="106" spans="1:10" ht="30" x14ac:dyDescent="0.25">
      <c r="A106" s="13" t="s">
        <v>10</v>
      </c>
      <c r="B106" s="11">
        <v>21932.3</v>
      </c>
      <c r="C106" s="11">
        <v>77</v>
      </c>
      <c r="D106" s="10">
        <f t="shared" si="25"/>
        <v>0.35108037004782905</v>
      </c>
      <c r="E106" s="22">
        <v>6210</v>
      </c>
      <c r="F106" s="22">
        <v>103.8</v>
      </c>
      <c r="G106" s="23">
        <f t="shared" si="33"/>
        <v>1.6714975845410627</v>
      </c>
      <c r="H106" s="22">
        <v>46930</v>
      </c>
      <c r="I106" s="22">
        <v>1015.7</v>
      </c>
      <c r="J106" s="23">
        <f t="shared" si="34"/>
        <v>2.1642872363093972</v>
      </c>
    </row>
    <row r="107" spans="1:10" ht="30" x14ac:dyDescent="0.25">
      <c r="A107" s="13" t="s">
        <v>11</v>
      </c>
      <c r="B107" s="11">
        <v>5000</v>
      </c>
      <c r="C107" s="11">
        <v>175.6</v>
      </c>
      <c r="D107" s="10">
        <f t="shared" si="25"/>
        <v>3.512</v>
      </c>
      <c r="E107" s="22">
        <v>35200.6</v>
      </c>
      <c r="F107" s="22">
        <v>17030</v>
      </c>
      <c r="G107" s="23">
        <f t="shared" si="33"/>
        <v>48.379857161525656</v>
      </c>
      <c r="H107" s="22">
        <v>30200.6</v>
      </c>
      <c r="I107" s="22">
        <v>5200.6000000000004</v>
      </c>
      <c r="J107" s="23">
        <f t="shared" si="34"/>
        <v>17.220187678390499</v>
      </c>
    </row>
    <row r="108" spans="1:10" ht="30" x14ac:dyDescent="0.25">
      <c r="A108" s="13" t="s">
        <v>12</v>
      </c>
      <c r="B108" s="11">
        <v>60165.8</v>
      </c>
      <c r="C108" s="11">
        <v>11368.2</v>
      </c>
      <c r="D108" s="10">
        <f t="shared" si="25"/>
        <v>18.894787404139894</v>
      </c>
      <c r="E108" s="22">
        <v>60887.199999999997</v>
      </c>
      <c r="F108" s="22">
        <v>24870.799999999999</v>
      </c>
      <c r="G108" s="23">
        <f t="shared" si="33"/>
        <v>40.847337371401544</v>
      </c>
      <c r="H108" s="22">
        <v>61010.6</v>
      </c>
      <c r="I108" s="22">
        <v>25784.7</v>
      </c>
      <c r="J108" s="23">
        <f t="shared" si="34"/>
        <v>42.262655997482405</v>
      </c>
    </row>
    <row r="109" spans="1:10" ht="42.75" x14ac:dyDescent="0.25">
      <c r="A109" s="12" t="s">
        <v>13</v>
      </c>
      <c r="B109" s="7">
        <f>B110</f>
        <v>161502.39999999999</v>
      </c>
      <c r="C109" s="7">
        <f>C110</f>
        <v>45928.2</v>
      </c>
      <c r="D109" s="7">
        <f>C109/B109*100</f>
        <v>28.438091322481895</v>
      </c>
      <c r="E109" s="20">
        <f>E110</f>
        <v>138607.20000000001</v>
      </c>
      <c r="F109" s="20">
        <f>F110</f>
        <v>23733.3</v>
      </c>
      <c r="G109" s="20">
        <f>F109/E109*100</f>
        <v>17.122703582497877</v>
      </c>
      <c r="H109" s="20">
        <f>H110</f>
        <v>138501.5</v>
      </c>
      <c r="I109" s="20">
        <f>I110</f>
        <v>70314.399999999994</v>
      </c>
      <c r="J109" s="20">
        <f>I109/H109*100</f>
        <v>50.76797002198532</v>
      </c>
    </row>
    <row r="110" spans="1:10" s="3" customFormat="1" ht="45" x14ac:dyDescent="0.25">
      <c r="A110" s="19" t="s">
        <v>13</v>
      </c>
      <c r="B110" s="18">
        <v>161502.39999999999</v>
      </c>
      <c r="C110" s="18">
        <v>45928.2</v>
      </c>
      <c r="D110" s="18">
        <f t="shared" ref="D110:D127" si="35">C110/B110*100</f>
        <v>28.438091322481895</v>
      </c>
      <c r="E110" s="21">
        <v>138607.20000000001</v>
      </c>
      <c r="F110" s="21">
        <v>23733.3</v>
      </c>
      <c r="G110" s="21">
        <f>F110/E110*100</f>
        <v>17.122703582497877</v>
      </c>
      <c r="H110" s="21">
        <v>138501.5</v>
      </c>
      <c r="I110" s="21">
        <v>70314.399999999994</v>
      </c>
      <c r="J110" s="21">
        <f>I110/H110*100</f>
        <v>50.76797002198532</v>
      </c>
    </row>
    <row r="111" spans="1:10" s="2" customFormat="1" ht="42.75" x14ac:dyDescent="0.25">
      <c r="A111" s="12" t="s">
        <v>14</v>
      </c>
      <c r="B111" s="7">
        <f>SUM(B112:B127)</f>
        <v>2186032.9</v>
      </c>
      <c r="C111" s="7">
        <f>SUM(C112:C127)</f>
        <v>226100.1</v>
      </c>
      <c r="D111" s="7">
        <f t="shared" si="35"/>
        <v>10.342941316208003</v>
      </c>
      <c r="E111" s="20">
        <f>SUM(E112:E127)</f>
        <v>2257115.7999999998</v>
      </c>
      <c r="F111" s="20">
        <f>SUM(F112:F127)</f>
        <v>582742</v>
      </c>
      <c r="G111" s="20">
        <f>F111/E111*100</f>
        <v>25.817993033410165</v>
      </c>
      <c r="H111" s="20">
        <f>SUM(H112:H127)</f>
        <v>1188318.1000000001</v>
      </c>
      <c r="I111" s="20">
        <f>SUM(I112:I127)</f>
        <v>482166.69999999995</v>
      </c>
      <c r="J111" s="20">
        <f>I111/H111*100</f>
        <v>40.575558009256937</v>
      </c>
    </row>
    <row r="112" spans="1:10" s="2" customFormat="1" x14ac:dyDescent="0.25">
      <c r="A112" s="43" t="s">
        <v>52</v>
      </c>
      <c r="B112" s="18">
        <v>80590</v>
      </c>
      <c r="C112" s="18">
        <v>0</v>
      </c>
      <c r="D112" s="18">
        <f t="shared" si="35"/>
        <v>0</v>
      </c>
      <c r="E112" s="38">
        <v>1234824.3</v>
      </c>
      <c r="F112" s="38">
        <v>62600.2</v>
      </c>
      <c r="G112" s="38">
        <f>F112/E112*100</f>
        <v>5.0695633378772991</v>
      </c>
      <c r="H112" s="38">
        <v>106479.7</v>
      </c>
      <c r="I112" s="38">
        <v>46000</v>
      </c>
      <c r="J112" s="38">
        <f>I112/H112*100</f>
        <v>43.200722766874819</v>
      </c>
    </row>
    <row r="113" spans="1:10" s="2" customFormat="1" x14ac:dyDescent="0.25">
      <c r="A113" s="39"/>
      <c r="B113" s="18">
        <v>15592.5</v>
      </c>
      <c r="C113" s="18">
        <v>0</v>
      </c>
      <c r="D113" s="18">
        <f t="shared" si="35"/>
        <v>0</v>
      </c>
      <c r="E113" s="44"/>
      <c r="F113" s="44"/>
      <c r="G113" s="44"/>
      <c r="H113" s="41"/>
      <c r="I113" s="41"/>
      <c r="J113" s="41"/>
    </row>
    <row r="114" spans="1:10" s="2" customFormat="1" x14ac:dyDescent="0.25">
      <c r="A114" s="39"/>
      <c r="B114" s="18">
        <v>157306</v>
      </c>
      <c r="C114" s="18">
        <v>0</v>
      </c>
      <c r="D114" s="18">
        <f t="shared" si="35"/>
        <v>0</v>
      </c>
      <c r="E114" s="44"/>
      <c r="F114" s="44"/>
      <c r="G114" s="44"/>
      <c r="H114" s="41"/>
      <c r="I114" s="41"/>
      <c r="J114" s="41"/>
    </row>
    <row r="115" spans="1:10" s="2" customFormat="1" x14ac:dyDescent="0.25">
      <c r="A115" s="39"/>
      <c r="B115" s="18">
        <v>18456.5</v>
      </c>
      <c r="C115" s="18">
        <v>0</v>
      </c>
      <c r="D115" s="18">
        <f t="shared" si="35"/>
        <v>0</v>
      </c>
      <c r="E115" s="44"/>
      <c r="F115" s="44"/>
      <c r="G115" s="44"/>
      <c r="H115" s="41"/>
      <c r="I115" s="41"/>
      <c r="J115" s="41"/>
    </row>
    <row r="116" spans="1:10" s="2" customFormat="1" ht="2.25" customHeight="1" x14ac:dyDescent="0.25">
      <c r="A116" s="39"/>
      <c r="B116" s="18">
        <v>38423</v>
      </c>
      <c r="C116" s="18">
        <v>0</v>
      </c>
      <c r="D116" s="18">
        <f t="shared" si="35"/>
        <v>0</v>
      </c>
      <c r="E116" s="44"/>
      <c r="F116" s="44"/>
      <c r="G116" s="44"/>
      <c r="H116" s="41"/>
      <c r="I116" s="41"/>
      <c r="J116" s="41"/>
    </row>
    <row r="117" spans="1:10" s="2" customFormat="1" ht="13.5" hidden="1" customHeight="1" x14ac:dyDescent="0.25">
      <c r="A117" s="39"/>
      <c r="B117" s="18">
        <v>4315</v>
      </c>
      <c r="C117" s="18">
        <v>0</v>
      </c>
      <c r="D117" s="18">
        <f t="shared" si="35"/>
        <v>0</v>
      </c>
      <c r="E117" s="44"/>
      <c r="F117" s="44"/>
      <c r="G117" s="44"/>
      <c r="H117" s="41"/>
      <c r="I117" s="41"/>
      <c r="J117" s="41"/>
    </row>
    <row r="118" spans="1:10" s="2" customFormat="1" ht="15" hidden="1" customHeight="1" x14ac:dyDescent="0.25">
      <c r="A118" s="39"/>
      <c r="B118" s="18">
        <v>688640</v>
      </c>
      <c r="C118" s="18">
        <v>0</v>
      </c>
      <c r="D118" s="18">
        <f t="shared" si="35"/>
        <v>0</v>
      </c>
      <c r="E118" s="44"/>
      <c r="F118" s="44"/>
      <c r="G118" s="44"/>
      <c r="H118" s="41"/>
      <c r="I118" s="41"/>
      <c r="J118" s="41"/>
    </row>
    <row r="119" spans="1:10" s="2" customFormat="1" ht="15" hidden="1" customHeight="1" x14ac:dyDescent="0.25">
      <c r="A119" s="39"/>
      <c r="B119" s="18">
        <v>68864</v>
      </c>
      <c r="C119" s="18">
        <v>0</v>
      </c>
      <c r="D119" s="18">
        <f t="shared" si="35"/>
        <v>0</v>
      </c>
      <c r="E119" s="44"/>
      <c r="F119" s="44"/>
      <c r="G119" s="44"/>
      <c r="H119" s="41"/>
      <c r="I119" s="41"/>
      <c r="J119" s="41"/>
    </row>
    <row r="120" spans="1:10" s="2" customFormat="1" ht="15" hidden="1" customHeight="1" x14ac:dyDescent="0.25">
      <c r="A120" s="39"/>
      <c r="B120" s="18">
        <v>15041</v>
      </c>
      <c r="C120" s="18">
        <v>0</v>
      </c>
      <c r="D120" s="18">
        <f t="shared" si="35"/>
        <v>0</v>
      </c>
      <c r="E120" s="44"/>
      <c r="F120" s="44"/>
      <c r="G120" s="44"/>
      <c r="H120" s="41"/>
      <c r="I120" s="41"/>
      <c r="J120" s="41"/>
    </row>
    <row r="121" spans="1:10" s="2" customFormat="1" ht="15" hidden="1" customHeight="1" x14ac:dyDescent="0.25">
      <c r="A121" s="40"/>
      <c r="B121" s="18">
        <v>1672</v>
      </c>
      <c r="C121" s="18">
        <v>0</v>
      </c>
      <c r="D121" s="18">
        <f t="shared" si="35"/>
        <v>0</v>
      </c>
      <c r="E121" s="45"/>
      <c r="F121" s="45"/>
      <c r="G121" s="45"/>
      <c r="H121" s="42"/>
      <c r="I121" s="42"/>
      <c r="J121" s="42"/>
    </row>
    <row r="122" spans="1:10" s="2" customFormat="1" ht="45" hidden="1" customHeight="1" x14ac:dyDescent="0.25">
      <c r="A122" s="19" t="s">
        <v>15</v>
      </c>
      <c r="B122" s="18">
        <v>752877.4</v>
      </c>
      <c r="C122" s="18">
        <v>159486.5</v>
      </c>
      <c r="D122" s="18">
        <f t="shared" si="35"/>
        <v>21.183595097953532</v>
      </c>
      <c r="E122" s="21"/>
      <c r="F122" s="21"/>
      <c r="G122" s="21" t="e">
        <f t="shared" ref="G122:G127" si="36">F122/E122*100</f>
        <v>#DIV/0!</v>
      </c>
      <c r="H122" s="21"/>
      <c r="I122" s="21"/>
      <c r="J122" s="21" t="e">
        <f t="shared" ref="J122:J127" si="37">I122/H122*100</f>
        <v>#DIV/0!</v>
      </c>
    </row>
    <row r="123" spans="1:10" s="2" customFormat="1" ht="30" x14ac:dyDescent="0.25">
      <c r="A123" s="19" t="s">
        <v>16</v>
      </c>
      <c r="B123" s="18">
        <v>4845</v>
      </c>
      <c r="C123" s="18">
        <v>0</v>
      </c>
      <c r="D123" s="18">
        <f t="shared" si="35"/>
        <v>0</v>
      </c>
      <c r="E123" s="21">
        <v>2574.5</v>
      </c>
      <c r="F123" s="21">
        <v>0</v>
      </c>
      <c r="G123" s="21">
        <f t="shared" si="36"/>
        <v>0</v>
      </c>
      <c r="H123" s="21" t="s">
        <v>3</v>
      </c>
      <c r="I123" s="21" t="s">
        <v>3</v>
      </c>
      <c r="J123" s="21" t="s">
        <v>3</v>
      </c>
    </row>
    <row r="124" spans="1:10" s="2" customFormat="1" ht="45" x14ac:dyDescent="0.25">
      <c r="A124" s="19" t="s">
        <v>124</v>
      </c>
      <c r="B124" s="18"/>
      <c r="C124" s="18"/>
      <c r="D124" s="18"/>
      <c r="E124" s="21">
        <v>652961.19999999995</v>
      </c>
      <c r="F124" s="21">
        <v>363779.2</v>
      </c>
      <c r="G124" s="21">
        <f t="shared" si="36"/>
        <v>55.712223023358817</v>
      </c>
      <c r="H124" s="21">
        <v>708818.3</v>
      </c>
      <c r="I124" s="21">
        <v>273676.40000000002</v>
      </c>
      <c r="J124" s="21">
        <f t="shared" si="37"/>
        <v>38.61023339831943</v>
      </c>
    </row>
    <row r="125" spans="1:10" s="2" customFormat="1" ht="60" x14ac:dyDescent="0.25">
      <c r="A125" s="19" t="s">
        <v>17</v>
      </c>
      <c r="B125" s="18">
        <v>13900</v>
      </c>
      <c r="C125" s="18">
        <v>162</v>
      </c>
      <c r="D125" s="18">
        <f t="shared" si="35"/>
        <v>1.1654676258992807</v>
      </c>
      <c r="E125" s="21">
        <v>26770</v>
      </c>
      <c r="F125" s="21">
        <v>3905.6</v>
      </c>
      <c r="G125" s="21">
        <f t="shared" si="36"/>
        <v>14.589465819947703</v>
      </c>
      <c r="H125" s="21">
        <v>41447.800000000003</v>
      </c>
      <c r="I125" s="21">
        <v>10111.799999999999</v>
      </c>
      <c r="J125" s="21">
        <f t="shared" si="37"/>
        <v>24.396469776441691</v>
      </c>
    </row>
    <row r="126" spans="1:10" s="2" customFormat="1" ht="60" x14ac:dyDescent="0.25">
      <c r="A126" s="19" t="s">
        <v>18</v>
      </c>
      <c r="B126" s="18">
        <v>270075.59999999998</v>
      </c>
      <c r="C126" s="18">
        <v>55882</v>
      </c>
      <c r="D126" s="18">
        <f t="shared" si="35"/>
        <v>20.69124348886016</v>
      </c>
      <c r="E126" s="21">
        <v>298210.5</v>
      </c>
      <c r="F126" s="21">
        <v>127297.1</v>
      </c>
      <c r="G126" s="21">
        <f t="shared" si="36"/>
        <v>42.686994589392398</v>
      </c>
      <c r="H126" s="21">
        <v>295193.8</v>
      </c>
      <c r="I126" s="21">
        <v>134900.4</v>
      </c>
      <c r="J126" s="21">
        <f t="shared" si="37"/>
        <v>45.698927280993033</v>
      </c>
    </row>
    <row r="127" spans="1:10" s="2" customFormat="1" ht="45" x14ac:dyDescent="0.25">
      <c r="A127" s="19" t="s">
        <v>19</v>
      </c>
      <c r="B127" s="18">
        <v>55434.9</v>
      </c>
      <c r="C127" s="18">
        <v>10569.6</v>
      </c>
      <c r="D127" s="18">
        <f t="shared" si="35"/>
        <v>19.066689035246746</v>
      </c>
      <c r="E127" s="21">
        <v>41775.300000000003</v>
      </c>
      <c r="F127" s="21">
        <v>25159.9</v>
      </c>
      <c r="G127" s="21">
        <f t="shared" si="36"/>
        <v>60.226736851680293</v>
      </c>
      <c r="H127" s="21">
        <v>36378.5</v>
      </c>
      <c r="I127" s="21">
        <v>17478.099999999999</v>
      </c>
      <c r="J127" s="21">
        <f t="shared" si="37"/>
        <v>48.045136550435011</v>
      </c>
    </row>
    <row r="128" spans="1:10" s="2" customFormat="1" ht="28.5" x14ac:dyDescent="0.25">
      <c r="A128" s="12" t="s">
        <v>20</v>
      </c>
      <c r="B128" s="7">
        <f>B129+B130</f>
        <v>334085.40000000002</v>
      </c>
      <c r="C128" s="7">
        <f>C129+C130</f>
        <v>56507.5</v>
      </c>
      <c r="D128" s="7">
        <f t="shared" ref="D128:D135" si="38">C128/B128*100</f>
        <v>16.914088433675939</v>
      </c>
      <c r="E128" s="20">
        <f>E129</f>
        <v>311191.3</v>
      </c>
      <c r="F128" s="20">
        <f t="shared" ref="F128:G128" si="39">F129</f>
        <v>142696.70000000001</v>
      </c>
      <c r="G128" s="20">
        <f t="shared" si="39"/>
        <v>45.854977308170255</v>
      </c>
      <c r="H128" s="20">
        <f>H129</f>
        <v>378906.8</v>
      </c>
      <c r="I128" s="20">
        <f t="shared" ref="I128:J128" si="40">I129</f>
        <v>161219.4</v>
      </c>
      <c r="J128" s="20">
        <f t="shared" si="40"/>
        <v>42.548563393425511</v>
      </c>
    </row>
    <row r="129" spans="1:10" s="3" customFormat="1" x14ac:dyDescent="0.25">
      <c r="A129" s="43" t="s">
        <v>53</v>
      </c>
      <c r="B129" s="18">
        <v>201093</v>
      </c>
      <c r="C129" s="18">
        <v>33100</v>
      </c>
      <c r="D129" s="18">
        <f t="shared" si="38"/>
        <v>16.460045849432849</v>
      </c>
      <c r="E129" s="38">
        <v>311191.3</v>
      </c>
      <c r="F129" s="38">
        <v>142696.70000000001</v>
      </c>
      <c r="G129" s="38">
        <f>F129/E129*100</f>
        <v>45.854977308170255</v>
      </c>
      <c r="H129" s="38">
        <v>378906.8</v>
      </c>
      <c r="I129" s="38">
        <v>161219.4</v>
      </c>
      <c r="J129" s="38">
        <f>I129/H129*100</f>
        <v>42.548563393425511</v>
      </c>
    </row>
    <row r="130" spans="1:10" s="4" customFormat="1" x14ac:dyDescent="0.25">
      <c r="A130" s="47"/>
      <c r="B130" s="18">
        <v>132992.4</v>
      </c>
      <c r="C130" s="18">
        <v>23407.5</v>
      </c>
      <c r="D130" s="18">
        <f t="shared" si="38"/>
        <v>17.600629810425257</v>
      </c>
      <c r="E130" s="45"/>
      <c r="F130" s="45"/>
      <c r="G130" s="45"/>
      <c r="H130" s="46"/>
      <c r="I130" s="46"/>
      <c r="J130" s="46"/>
    </row>
    <row r="131" spans="1:10" s="4" customFormat="1" ht="42.75" x14ac:dyDescent="0.25">
      <c r="A131" s="12" t="s">
        <v>130</v>
      </c>
      <c r="B131" s="7">
        <f>B132</f>
        <v>69630</v>
      </c>
      <c r="C131" s="7">
        <f>C132</f>
        <v>122.9</v>
      </c>
      <c r="D131" s="7">
        <f t="shared" si="38"/>
        <v>0.1765043802958495</v>
      </c>
      <c r="E131" s="20">
        <f>E132</f>
        <v>3148.1</v>
      </c>
      <c r="F131" s="20">
        <f>F132</f>
        <v>0</v>
      </c>
      <c r="G131" s="20">
        <f>F131/E131*100</f>
        <v>0</v>
      </c>
      <c r="H131" s="20">
        <f>H133+H134</f>
        <v>3188628</v>
      </c>
      <c r="I131" s="20">
        <f>I133+I134</f>
        <v>1448293.9</v>
      </c>
      <c r="J131" s="20">
        <f>I131/H131*100</f>
        <v>45.420597824518879</v>
      </c>
    </row>
    <row r="132" spans="1:10" s="4" customFormat="1" ht="45" x14ac:dyDescent="0.25">
      <c r="A132" s="19" t="s">
        <v>21</v>
      </c>
      <c r="B132" s="18">
        <v>69630</v>
      </c>
      <c r="C132" s="18">
        <v>122.9</v>
      </c>
      <c r="D132" s="18">
        <f t="shared" si="38"/>
        <v>0.1765043802958495</v>
      </c>
      <c r="E132" s="21">
        <v>3148.1</v>
      </c>
      <c r="F132" s="21">
        <v>0</v>
      </c>
      <c r="G132" s="21">
        <f>F132/E132*100</f>
        <v>0</v>
      </c>
      <c r="H132" s="21" t="s">
        <v>3</v>
      </c>
      <c r="I132" s="21" t="s">
        <v>3</v>
      </c>
      <c r="J132" s="21" t="s">
        <v>3</v>
      </c>
    </row>
    <row r="133" spans="1:10" s="4" customFormat="1" ht="45" x14ac:dyDescent="0.25">
      <c r="A133" s="19" t="s">
        <v>131</v>
      </c>
      <c r="B133" s="18"/>
      <c r="C133" s="18"/>
      <c r="D133" s="18"/>
      <c r="E133" s="21" t="s">
        <v>3</v>
      </c>
      <c r="F133" s="21" t="s">
        <v>3</v>
      </c>
      <c r="G133" s="21" t="s">
        <v>3</v>
      </c>
      <c r="H133" s="21">
        <v>2381.3000000000002</v>
      </c>
      <c r="I133" s="21">
        <v>0</v>
      </c>
      <c r="J133" s="21">
        <f t="shared" ref="J133:J134" si="41">I133/H133*100</f>
        <v>0</v>
      </c>
    </row>
    <row r="134" spans="1:10" s="4" customFormat="1" ht="30" x14ac:dyDescent="0.25">
      <c r="A134" s="19" t="s">
        <v>132</v>
      </c>
      <c r="B134" s="18"/>
      <c r="C134" s="18"/>
      <c r="D134" s="18"/>
      <c r="E134" s="21" t="s">
        <v>3</v>
      </c>
      <c r="F134" s="21" t="s">
        <v>3</v>
      </c>
      <c r="G134" s="21" t="s">
        <v>3</v>
      </c>
      <c r="H134" s="21">
        <v>3186246.7</v>
      </c>
      <c r="I134" s="21">
        <v>1448293.9</v>
      </c>
      <c r="J134" s="21">
        <f t="shared" si="41"/>
        <v>45.454543742642393</v>
      </c>
    </row>
    <row r="135" spans="1:10" s="4" customFormat="1" ht="28.5" x14ac:dyDescent="0.25">
      <c r="A135" s="12" t="s">
        <v>22</v>
      </c>
      <c r="B135" s="7">
        <f>SUM(B136:B142)</f>
        <v>266120.5</v>
      </c>
      <c r="C135" s="7">
        <f>SUM(C136:C142)</f>
        <v>27230.7</v>
      </c>
      <c r="D135" s="7">
        <f t="shared" si="38"/>
        <v>10.232469877367583</v>
      </c>
      <c r="E135" s="20">
        <f>SUM(E136:E151)</f>
        <v>395943.5</v>
      </c>
      <c r="F135" s="20">
        <f>SUM(F136:F151)</f>
        <v>197156.00000000003</v>
      </c>
      <c r="G135" s="20">
        <f>F135/E135*100</f>
        <v>49.793973130004666</v>
      </c>
      <c r="H135" s="20">
        <f>SUM(H136:H151)</f>
        <v>416499.00000000006</v>
      </c>
      <c r="I135" s="20">
        <f>SUM(I136:I151)</f>
        <v>230002.3</v>
      </c>
      <c r="J135" s="20">
        <f>I135/H135*100</f>
        <v>55.222773644114376</v>
      </c>
    </row>
    <row r="136" spans="1:10" s="4" customFormat="1" ht="30" x14ac:dyDescent="0.25">
      <c r="A136" s="19" t="s">
        <v>115</v>
      </c>
      <c r="B136" s="18">
        <v>46583.1</v>
      </c>
      <c r="C136" s="18">
        <v>323.39999999999998</v>
      </c>
      <c r="D136" s="18">
        <f t="shared" ref="D136:D142" si="42">C136/B136*100</f>
        <v>0.69424319120024214</v>
      </c>
      <c r="E136" s="21" t="s">
        <v>3</v>
      </c>
      <c r="F136" s="21" t="s">
        <v>3</v>
      </c>
      <c r="G136" s="21" t="s">
        <v>3</v>
      </c>
      <c r="H136" s="21" t="s">
        <v>3</v>
      </c>
      <c r="I136" s="21" t="s">
        <v>3</v>
      </c>
      <c r="J136" s="21" t="s">
        <v>3</v>
      </c>
    </row>
    <row r="137" spans="1:10" s="4" customFormat="1" ht="30" x14ac:dyDescent="0.25">
      <c r="A137" s="19" t="s">
        <v>116</v>
      </c>
      <c r="B137" s="18">
        <v>94748.6</v>
      </c>
      <c r="C137" s="18">
        <v>14800</v>
      </c>
      <c r="D137" s="18">
        <f t="shared" si="42"/>
        <v>15.620283571472296</v>
      </c>
      <c r="E137" s="21" t="s">
        <v>3</v>
      </c>
      <c r="F137" s="21" t="s">
        <v>3</v>
      </c>
      <c r="G137" s="21" t="s">
        <v>3</v>
      </c>
      <c r="H137" s="21" t="s">
        <v>3</v>
      </c>
      <c r="I137" s="21" t="s">
        <v>3</v>
      </c>
      <c r="J137" s="21" t="s">
        <v>3</v>
      </c>
    </row>
    <row r="138" spans="1:10" s="4" customFormat="1" ht="30" x14ac:dyDescent="0.25">
      <c r="A138" s="19" t="s">
        <v>117</v>
      </c>
      <c r="B138" s="18">
        <v>11365.3</v>
      </c>
      <c r="C138" s="18">
        <v>177.6</v>
      </c>
      <c r="D138" s="18">
        <f t="shared" si="42"/>
        <v>1.5626512278602414</v>
      </c>
      <c r="E138" s="21" t="s">
        <v>3</v>
      </c>
      <c r="F138" s="21" t="s">
        <v>3</v>
      </c>
      <c r="G138" s="21" t="s">
        <v>3</v>
      </c>
      <c r="H138" s="21" t="s">
        <v>3</v>
      </c>
      <c r="I138" s="21" t="s">
        <v>3</v>
      </c>
      <c r="J138" s="21" t="s">
        <v>3</v>
      </c>
    </row>
    <row r="139" spans="1:10" s="4" customFormat="1" ht="30" x14ac:dyDescent="0.25">
      <c r="A139" s="19" t="s">
        <v>118</v>
      </c>
      <c r="B139" s="18">
        <v>13137.1</v>
      </c>
      <c r="C139" s="18">
        <v>0</v>
      </c>
      <c r="D139" s="18">
        <f t="shared" si="42"/>
        <v>0</v>
      </c>
      <c r="E139" s="21" t="s">
        <v>3</v>
      </c>
      <c r="F139" s="21" t="s">
        <v>3</v>
      </c>
      <c r="G139" s="21" t="s">
        <v>3</v>
      </c>
      <c r="H139" s="21" t="s">
        <v>3</v>
      </c>
      <c r="I139" s="21" t="s">
        <v>3</v>
      </c>
      <c r="J139" s="21" t="s">
        <v>3</v>
      </c>
    </row>
    <row r="140" spans="1:10" s="4" customFormat="1" ht="45" x14ac:dyDescent="0.25">
      <c r="A140" s="19" t="s">
        <v>119</v>
      </c>
      <c r="B140" s="18">
        <v>71286.399999999994</v>
      </c>
      <c r="C140" s="18">
        <v>11929.7</v>
      </c>
      <c r="D140" s="18">
        <f t="shared" si="42"/>
        <v>16.734889123311042</v>
      </c>
      <c r="E140" s="21">
        <v>43745</v>
      </c>
      <c r="F140" s="21">
        <v>23024.3</v>
      </c>
      <c r="G140" s="21">
        <f>F140/E140</f>
        <v>0.52632986627043088</v>
      </c>
      <c r="H140" s="21">
        <v>70349</v>
      </c>
      <c r="I140" s="21">
        <v>20949</v>
      </c>
      <c r="J140" s="21">
        <f>I140/H140</f>
        <v>0.29778674892322565</v>
      </c>
    </row>
    <row r="141" spans="1:10" s="4" customFormat="1" ht="30" x14ac:dyDescent="0.25">
      <c r="A141" s="19" t="s">
        <v>120</v>
      </c>
      <c r="B141" s="18">
        <v>12000</v>
      </c>
      <c r="C141" s="18">
        <v>0</v>
      </c>
      <c r="D141" s="18">
        <f t="shared" si="42"/>
        <v>0</v>
      </c>
      <c r="E141" s="21">
        <v>2253</v>
      </c>
      <c r="F141" s="21">
        <v>492.9</v>
      </c>
      <c r="G141" s="21">
        <f t="shared" ref="G141:G142" si="43">F141/E141</f>
        <v>0.21877496671105193</v>
      </c>
      <c r="H141" s="21">
        <v>498</v>
      </c>
      <c r="I141" s="21">
        <v>440</v>
      </c>
      <c r="J141" s="21">
        <f t="shared" ref="J141:J147" si="44">I141/H141</f>
        <v>0.88353413654618473</v>
      </c>
    </row>
    <row r="142" spans="1:10" s="4" customFormat="1" ht="30" x14ac:dyDescent="0.25">
      <c r="A142" s="19" t="s">
        <v>121</v>
      </c>
      <c r="B142" s="18">
        <v>17000</v>
      </c>
      <c r="C142" s="18">
        <v>0</v>
      </c>
      <c r="D142" s="18">
        <f t="shared" si="42"/>
        <v>0</v>
      </c>
      <c r="E142" s="21">
        <v>7384.8</v>
      </c>
      <c r="F142" s="21">
        <v>0</v>
      </c>
      <c r="G142" s="21">
        <f t="shared" si="43"/>
        <v>0</v>
      </c>
      <c r="H142" s="21">
        <v>10477.799999999999</v>
      </c>
      <c r="I142" s="21">
        <v>0</v>
      </c>
      <c r="J142" s="21">
        <f t="shared" si="44"/>
        <v>0</v>
      </c>
    </row>
    <row r="143" spans="1:10" s="4" customFormat="1" x14ac:dyDescent="0.25">
      <c r="A143" s="19" t="s">
        <v>35</v>
      </c>
      <c r="B143" s="18" t="s">
        <v>3</v>
      </c>
      <c r="C143" s="18" t="s">
        <v>3</v>
      </c>
      <c r="D143" s="18" t="s">
        <v>3</v>
      </c>
      <c r="E143" s="21" t="s">
        <v>3</v>
      </c>
      <c r="F143" s="21" t="s">
        <v>3</v>
      </c>
      <c r="G143" s="21" t="s">
        <v>3</v>
      </c>
      <c r="H143" s="21" t="s">
        <v>3</v>
      </c>
      <c r="I143" s="21" t="s">
        <v>3</v>
      </c>
      <c r="J143" s="21" t="s">
        <v>3</v>
      </c>
    </row>
    <row r="144" spans="1:10" s="4" customFormat="1" ht="45" x14ac:dyDescent="0.25">
      <c r="A144" s="19" t="s">
        <v>36</v>
      </c>
      <c r="B144" s="18" t="s">
        <v>3</v>
      </c>
      <c r="C144" s="18" t="s">
        <v>3</v>
      </c>
      <c r="D144" s="18" t="s">
        <v>3</v>
      </c>
      <c r="E144" s="21">
        <v>58190.8</v>
      </c>
      <c r="F144" s="21">
        <v>28674.5</v>
      </c>
      <c r="G144" s="21">
        <f t="shared" ref="G144" si="45">F144/E144</f>
        <v>0.49276689786014283</v>
      </c>
      <c r="H144" s="21">
        <v>35083.1</v>
      </c>
      <c r="I144" s="21">
        <v>30076.9</v>
      </c>
      <c r="J144" s="21">
        <f t="shared" si="44"/>
        <v>0.85730451413928654</v>
      </c>
    </row>
    <row r="145" spans="1:10" s="4" customFormat="1" ht="30" x14ac:dyDescent="0.25">
      <c r="A145" s="19" t="s">
        <v>37</v>
      </c>
      <c r="B145" s="18" t="s">
        <v>3</v>
      </c>
      <c r="C145" s="18" t="s">
        <v>3</v>
      </c>
      <c r="D145" s="18" t="s">
        <v>3</v>
      </c>
      <c r="E145" s="21" t="s">
        <v>3</v>
      </c>
      <c r="F145" s="21" t="s">
        <v>3</v>
      </c>
      <c r="G145" s="21" t="s">
        <v>3</v>
      </c>
      <c r="H145" s="21" t="s">
        <v>3</v>
      </c>
      <c r="I145" s="21" t="s">
        <v>3</v>
      </c>
      <c r="J145" s="21" t="s">
        <v>3</v>
      </c>
    </row>
    <row r="146" spans="1:10" s="4" customFormat="1" ht="30" x14ac:dyDescent="0.25">
      <c r="A146" s="19" t="s">
        <v>55</v>
      </c>
      <c r="B146" s="18"/>
      <c r="C146" s="18"/>
      <c r="D146" s="18"/>
      <c r="E146" s="21">
        <v>274148.8</v>
      </c>
      <c r="F146" s="21">
        <v>139584.20000000001</v>
      </c>
      <c r="G146" s="21">
        <f t="shared" ref="G146:G147" si="46">F146/E146</f>
        <v>0.5091548823120875</v>
      </c>
      <c r="H146" s="21">
        <v>286252.90000000002</v>
      </c>
      <c r="I146" s="21">
        <v>169009.6</v>
      </c>
      <c r="J146" s="21">
        <f t="shared" si="44"/>
        <v>0.59042056866498116</v>
      </c>
    </row>
    <row r="147" spans="1:10" s="4" customFormat="1" ht="30" x14ac:dyDescent="0.25">
      <c r="A147" s="19" t="s">
        <v>9</v>
      </c>
      <c r="B147" s="18" t="s">
        <v>3</v>
      </c>
      <c r="C147" s="18" t="s">
        <v>3</v>
      </c>
      <c r="D147" s="18" t="s">
        <v>3</v>
      </c>
      <c r="E147" s="21">
        <v>7150</v>
      </c>
      <c r="F147" s="21">
        <v>3177.4</v>
      </c>
      <c r="G147" s="21">
        <f t="shared" si="46"/>
        <v>0.44439160839160841</v>
      </c>
      <c r="H147" s="21">
        <v>13142.4</v>
      </c>
      <c r="I147" s="21">
        <v>9405</v>
      </c>
      <c r="J147" s="21">
        <f t="shared" si="44"/>
        <v>0.71562271731190652</v>
      </c>
    </row>
    <row r="148" spans="1:10" s="4" customFormat="1" x14ac:dyDescent="0.25">
      <c r="A148" s="19" t="s">
        <v>38</v>
      </c>
      <c r="B148" s="18" t="s">
        <v>3</v>
      </c>
      <c r="C148" s="18" t="s">
        <v>3</v>
      </c>
      <c r="D148" s="18" t="s">
        <v>3</v>
      </c>
      <c r="E148" s="21" t="s">
        <v>3</v>
      </c>
      <c r="F148" s="21" t="s">
        <v>3</v>
      </c>
      <c r="G148" s="21" t="s">
        <v>3</v>
      </c>
      <c r="H148" s="21" t="s">
        <v>3</v>
      </c>
      <c r="I148" s="21" t="s">
        <v>3</v>
      </c>
      <c r="J148" s="21" t="s">
        <v>3</v>
      </c>
    </row>
    <row r="149" spans="1:10" s="4" customFormat="1" ht="30" x14ac:dyDescent="0.25">
      <c r="A149" s="19" t="s">
        <v>54</v>
      </c>
      <c r="B149" s="18"/>
      <c r="C149" s="18"/>
      <c r="D149" s="18"/>
      <c r="E149" s="21">
        <v>3071.1</v>
      </c>
      <c r="F149" s="21">
        <v>2202.6999999999998</v>
      </c>
      <c r="G149" s="21">
        <f>F149/E149*100</f>
        <v>71.723486698577048</v>
      </c>
      <c r="H149" s="21">
        <v>695.8</v>
      </c>
      <c r="I149" s="21">
        <v>121.8</v>
      </c>
      <c r="J149" s="21">
        <f>I149/H149*100</f>
        <v>17.505030181086521</v>
      </c>
    </row>
    <row r="150" spans="1:10" s="4" customFormat="1" ht="30" x14ac:dyDescent="0.25">
      <c r="A150" s="19" t="s">
        <v>123</v>
      </c>
      <c r="B150" s="18"/>
      <c r="C150" s="18"/>
      <c r="D150" s="18"/>
      <c r="E150" s="21" t="s">
        <v>3</v>
      </c>
      <c r="F150" s="21" t="s">
        <v>3</v>
      </c>
      <c r="G150" s="21" t="s">
        <v>3</v>
      </c>
      <c r="H150" s="21" t="s">
        <v>3</v>
      </c>
      <c r="I150" s="21" t="s">
        <v>3</v>
      </c>
      <c r="J150" s="21" t="s">
        <v>3</v>
      </c>
    </row>
    <row r="151" spans="1:10" s="4" customFormat="1" ht="30" x14ac:dyDescent="0.25">
      <c r="A151" s="19" t="s">
        <v>39</v>
      </c>
      <c r="B151" s="18" t="s">
        <v>3</v>
      </c>
      <c r="C151" s="18" t="s">
        <v>3</v>
      </c>
      <c r="D151" s="18" t="s">
        <v>3</v>
      </c>
      <c r="E151" s="21" t="s">
        <v>3</v>
      </c>
      <c r="F151" s="21" t="s">
        <v>3</v>
      </c>
      <c r="G151" s="21" t="s">
        <v>3</v>
      </c>
      <c r="H151" s="21" t="s">
        <v>3</v>
      </c>
      <c r="I151" s="21" t="s">
        <v>3</v>
      </c>
      <c r="J151" s="21" t="s">
        <v>3</v>
      </c>
    </row>
    <row r="152" spans="1:10" s="4" customFormat="1" ht="57" x14ac:dyDescent="0.25">
      <c r="A152" s="12" t="s">
        <v>137</v>
      </c>
      <c r="B152" s="7">
        <f>SUM(B153:B156)</f>
        <v>120470</v>
      </c>
      <c r="C152" s="7">
        <f>SUM(C153:C156)</f>
        <v>29714.400000000001</v>
      </c>
      <c r="D152" s="7">
        <f>C152/B152*100</f>
        <v>24.665393873993526</v>
      </c>
      <c r="E152" s="20">
        <f>SUM(E153:E156)</f>
        <v>601939.6</v>
      </c>
      <c r="F152" s="20">
        <f>SUM(F153:F156)</f>
        <v>61423</v>
      </c>
      <c r="G152" s="20">
        <f>F152/E152*100</f>
        <v>10.204179954267838</v>
      </c>
      <c r="H152" s="20">
        <f>H157</f>
        <v>386446.8</v>
      </c>
      <c r="I152" s="20">
        <f>I157</f>
        <v>238309.9</v>
      </c>
      <c r="J152" s="20">
        <f t="shared" ref="J152" si="47">I152/H152*100</f>
        <v>61.666935785210278</v>
      </c>
    </row>
    <row r="153" spans="1:10" s="4" customFormat="1" ht="60" x14ac:dyDescent="0.25">
      <c r="A153" s="19" t="s">
        <v>23</v>
      </c>
      <c r="B153" s="18">
        <v>0</v>
      </c>
      <c r="C153" s="18">
        <v>2959</v>
      </c>
      <c r="D153" s="18">
        <v>0</v>
      </c>
      <c r="E153" s="38">
        <v>601939.6</v>
      </c>
      <c r="F153" s="38">
        <v>61423</v>
      </c>
      <c r="G153" s="38">
        <f t="shared" ref="G153" si="48">F153/E153*100</f>
        <v>10.204179954267838</v>
      </c>
      <c r="H153" s="38" t="s">
        <v>3</v>
      </c>
      <c r="I153" s="38" t="s">
        <v>3</v>
      </c>
      <c r="J153" s="38" t="s">
        <v>3</v>
      </c>
    </row>
    <row r="154" spans="1:10" s="4" customFormat="1" ht="30" x14ac:dyDescent="0.25">
      <c r="A154" s="19" t="s">
        <v>24</v>
      </c>
      <c r="B154" s="18">
        <v>120470</v>
      </c>
      <c r="C154" s="18">
        <v>0</v>
      </c>
      <c r="D154" s="18">
        <v>0</v>
      </c>
      <c r="E154" s="44"/>
      <c r="F154" s="44"/>
      <c r="G154" s="44"/>
      <c r="H154" s="58"/>
      <c r="I154" s="58"/>
      <c r="J154" s="58"/>
    </row>
    <row r="155" spans="1:10" s="4" customFormat="1" ht="30" x14ac:dyDescent="0.25">
      <c r="A155" s="19" t="s">
        <v>56</v>
      </c>
      <c r="B155" s="18"/>
      <c r="C155" s="18"/>
      <c r="D155" s="18"/>
      <c r="E155" s="44"/>
      <c r="F155" s="44"/>
      <c r="G155" s="44"/>
      <c r="H155" s="58"/>
      <c r="I155" s="58"/>
      <c r="J155" s="58"/>
    </row>
    <row r="156" spans="1:10" s="4" customFormat="1" x14ac:dyDescent="0.25">
      <c r="A156" s="19" t="s">
        <v>25</v>
      </c>
      <c r="B156" s="18">
        <v>0</v>
      </c>
      <c r="C156" s="18">
        <v>26755.4</v>
      </c>
      <c r="D156" s="18">
        <v>0</v>
      </c>
      <c r="E156" s="45"/>
      <c r="F156" s="45"/>
      <c r="G156" s="45"/>
      <c r="H156" s="46"/>
      <c r="I156" s="46"/>
      <c r="J156" s="46"/>
    </row>
    <row r="157" spans="1:10" s="4" customFormat="1" ht="45" x14ac:dyDescent="0.25">
      <c r="A157" s="19" t="s">
        <v>136</v>
      </c>
      <c r="B157" s="18"/>
      <c r="C157" s="18"/>
      <c r="D157" s="18"/>
      <c r="E157" s="29" t="s">
        <v>3</v>
      </c>
      <c r="F157" s="29" t="s">
        <v>3</v>
      </c>
      <c r="G157" s="29" t="s">
        <v>3</v>
      </c>
      <c r="H157" s="30">
        <v>386446.8</v>
      </c>
      <c r="I157" s="30">
        <v>238309.9</v>
      </c>
      <c r="J157" s="30">
        <f t="shared" ref="J157" si="49">I157/H157*100</f>
        <v>61.666935785210278</v>
      </c>
    </row>
    <row r="158" spans="1:10" s="4" customFormat="1" ht="57" x14ac:dyDescent="0.25">
      <c r="A158" s="12" t="s">
        <v>133</v>
      </c>
      <c r="B158" s="7">
        <f>SUM(B159:B160)</f>
        <v>2572.6999999999998</v>
      </c>
      <c r="C158" s="7">
        <f>SUM(C159:C160)</f>
        <v>214</v>
      </c>
      <c r="D158" s="7">
        <f>C158/B158*100</f>
        <v>8.3181093792513714</v>
      </c>
      <c r="E158" s="20">
        <f>SUM(E159:E160)</f>
        <v>2676.3</v>
      </c>
      <c r="F158" s="20">
        <f>SUM(F159:F160)</f>
        <v>0</v>
      </c>
      <c r="G158" s="20">
        <f>F158/E158*100</f>
        <v>0</v>
      </c>
      <c r="H158" s="20">
        <f t="shared" ref="H158" si="50">H159+H160</f>
        <v>2899.4</v>
      </c>
      <c r="I158" s="20">
        <f t="shared" ref="I158" si="51">I159+I160</f>
        <v>224.4</v>
      </c>
      <c r="J158" s="20">
        <f t="shared" ref="J158:J160" si="52">I158/H158*100</f>
        <v>7.7395323170311103</v>
      </c>
    </row>
    <row r="159" spans="1:10" s="4" customFormat="1" ht="30" x14ac:dyDescent="0.25">
      <c r="A159" s="19" t="s">
        <v>134</v>
      </c>
      <c r="B159" s="18">
        <v>2072.6999999999998</v>
      </c>
      <c r="C159" s="18">
        <v>214</v>
      </c>
      <c r="D159" s="18">
        <f>C159/B159*100</f>
        <v>10.324697254788441</v>
      </c>
      <c r="E159" s="21">
        <v>2176.3000000000002</v>
      </c>
      <c r="F159" s="21">
        <v>0</v>
      </c>
      <c r="G159" s="21">
        <f t="shared" ref="G159:G160" si="53">F159/E159*100</f>
        <v>0</v>
      </c>
      <c r="H159" s="21">
        <v>2399.4</v>
      </c>
      <c r="I159" s="21">
        <v>0</v>
      </c>
      <c r="J159" s="21">
        <f t="shared" si="52"/>
        <v>0</v>
      </c>
    </row>
    <row r="160" spans="1:10" s="4" customFormat="1" ht="30" x14ac:dyDescent="0.25">
      <c r="A160" s="19" t="s">
        <v>135</v>
      </c>
      <c r="B160" s="18">
        <v>500</v>
      </c>
      <c r="C160" s="18">
        <v>0</v>
      </c>
      <c r="D160" s="18">
        <v>0</v>
      </c>
      <c r="E160" s="21">
        <v>500</v>
      </c>
      <c r="F160" s="21">
        <v>0</v>
      </c>
      <c r="G160" s="21">
        <f t="shared" si="53"/>
        <v>0</v>
      </c>
      <c r="H160" s="21">
        <v>500</v>
      </c>
      <c r="I160" s="21">
        <v>224.4</v>
      </c>
      <c r="J160" s="21">
        <f t="shared" si="52"/>
        <v>44.88</v>
      </c>
    </row>
    <row r="161" spans="1:10" s="4" customFormat="1" ht="57" x14ac:dyDescent="0.25">
      <c r="A161" s="6" t="s">
        <v>138</v>
      </c>
      <c r="B161" s="17">
        <f>SUM(B162:B165)</f>
        <v>51199.9</v>
      </c>
      <c r="C161" s="17">
        <f>SUM(C162:C165)</f>
        <v>1335.1</v>
      </c>
      <c r="D161" s="7">
        <f>C161/B161*100</f>
        <v>2.6076222805122664</v>
      </c>
      <c r="E161" s="20">
        <f>E162</f>
        <v>37956.1</v>
      </c>
      <c r="F161" s="20">
        <f>F162</f>
        <v>19578.5</v>
      </c>
      <c r="G161" s="20">
        <f>F161/E161*100</f>
        <v>51.581959158079997</v>
      </c>
      <c r="H161" s="20">
        <f>H162</f>
        <v>62215.7</v>
      </c>
      <c r="I161" s="20">
        <f>I162</f>
        <v>15085.5</v>
      </c>
      <c r="J161" s="20">
        <f>I161/H161*100</f>
        <v>24.247095186584737</v>
      </c>
    </row>
    <row r="162" spans="1:10" s="4" customFormat="1" x14ac:dyDescent="0.25">
      <c r="A162" s="43" t="s">
        <v>57</v>
      </c>
      <c r="B162" s="18">
        <v>8878</v>
      </c>
      <c r="C162" s="18">
        <v>1200</v>
      </c>
      <c r="D162" s="18">
        <f>C162/B162*100</f>
        <v>13.516557783284524</v>
      </c>
      <c r="E162" s="38">
        <v>37956.1</v>
      </c>
      <c r="F162" s="38">
        <v>19578.5</v>
      </c>
      <c r="G162" s="38">
        <f>F162/E162*100</f>
        <v>51.581959158079997</v>
      </c>
      <c r="H162" s="38">
        <v>62215.7</v>
      </c>
      <c r="I162" s="38">
        <v>15085.5</v>
      </c>
      <c r="J162" s="38">
        <f>I162/H162*100</f>
        <v>24.247095186584737</v>
      </c>
    </row>
    <row r="163" spans="1:10" s="4" customFormat="1" x14ac:dyDescent="0.25">
      <c r="A163" s="39"/>
      <c r="B163" s="18">
        <v>25000</v>
      </c>
      <c r="C163" s="18">
        <v>0</v>
      </c>
      <c r="D163" s="18">
        <f t="shared" ref="D163:D165" si="54">C163/B163*100</f>
        <v>0</v>
      </c>
      <c r="E163" s="44"/>
      <c r="F163" s="44"/>
      <c r="G163" s="44"/>
      <c r="H163" s="41"/>
      <c r="I163" s="41"/>
      <c r="J163" s="44"/>
    </row>
    <row r="164" spans="1:10" s="4" customFormat="1" x14ac:dyDescent="0.25">
      <c r="A164" s="39"/>
      <c r="B164" s="18">
        <v>7700</v>
      </c>
      <c r="C164" s="18">
        <v>135.1</v>
      </c>
      <c r="D164" s="18">
        <f t="shared" si="54"/>
        <v>1.7545454545454544</v>
      </c>
      <c r="E164" s="44"/>
      <c r="F164" s="44"/>
      <c r="G164" s="44"/>
      <c r="H164" s="41"/>
      <c r="I164" s="41"/>
      <c r="J164" s="44"/>
    </row>
    <row r="165" spans="1:10" s="4" customFormat="1" x14ac:dyDescent="0.25">
      <c r="A165" s="40"/>
      <c r="B165" s="18">
        <v>9621.9</v>
      </c>
      <c r="C165" s="18">
        <v>0</v>
      </c>
      <c r="D165" s="18">
        <f t="shared" si="54"/>
        <v>0</v>
      </c>
      <c r="E165" s="45"/>
      <c r="F165" s="45"/>
      <c r="G165" s="45"/>
      <c r="H165" s="42"/>
      <c r="I165" s="42"/>
      <c r="J165" s="45"/>
    </row>
    <row r="166" spans="1:10" s="4" customFormat="1" ht="57" x14ac:dyDescent="0.25">
      <c r="A166" s="12" t="s">
        <v>26</v>
      </c>
      <c r="B166" s="7">
        <f>SUM(B167:B170)</f>
        <v>175258</v>
      </c>
      <c r="C166" s="7">
        <f>SUM(C167:C170)</f>
        <v>41208.800000000003</v>
      </c>
      <c r="D166" s="7">
        <f>C166/B166*100</f>
        <v>23.513220509192166</v>
      </c>
      <c r="E166" s="20">
        <f>SUM(E167:E170)</f>
        <v>292677.09999999998</v>
      </c>
      <c r="F166" s="20">
        <f>SUM(F167:F170)</f>
        <v>106707.59999999999</v>
      </c>
      <c r="G166" s="20">
        <f>F166/E166*100</f>
        <v>36.459155841027538</v>
      </c>
      <c r="H166" s="20">
        <f>SUM(H167:H170)</f>
        <v>0</v>
      </c>
      <c r="I166" s="20">
        <f>SUM(I167:I170)</f>
        <v>0</v>
      </c>
      <c r="J166" s="32" t="s">
        <v>3</v>
      </c>
    </row>
    <row r="167" spans="1:10" s="4" customFormat="1" ht="45" x14ac:dyDescent="0.25">
      <c r="A167" s="19" t="s">
        <v>58</v>
      </c>
      <c r="B167" s="18">
        <v>51144.2</v>
      </c>
      <c r="C167" s="18">
        <v>3495.3</v>
      </c>
      <c r="D167" s="18">
        <f>C167/B167*100</f>
        <v>6.8342060292271665</v>
      </c>
      <c r="E167" s="21">
        <v>77878.399999999994</v>
      </c>
      <c r="F167" s="21">
        <v>32012.3</v>
      </c>
      <c r="G167" s="21">
        <f t="shared" ref="G167:G170" si="55">F167/E167*100</f>
        <v>41.105492665488761</v>
      </c>
      <c r="H167" s="21" t="s">
        <v>3</v>
      </c>
      <c r="I167" s="21" t="s">
        <v>3</v>
      </c>
      <c r="J167" s="21" t="s">
        <v>3</v>
      </c>
    </row>
    <row r="168" spans="1:10" s="4" customFormat="1" ht="45" x14ac:dyDescent="0.25">
      <c r="A168" s="19" t="s">
        <v>27</v>
      </c>
      <c r="B168" s="18">
        <v>50000</v>
      </c>
      <c r="C168" s="18">
        <v>22611</v>
      </c>
      <c r="D168" s="18">
        <f t="shared" ref="D168:D170" si="56">C168/B168*100</f>
        <v>45.222000000000001</v>
      </c>
      <c r="E168" s="21">
        <v>81044.600000000006</v>
      </c>
      <c r="F168" s="21">
        <v>35278.6</v>
      </c>
      <c r="G168" s="21">
        <f t="shared" si="55"/>
        <v>43.529858867833262</v>
      </c>
      <c r="H168" s="21" t="s">
        <v>3</v>
      </c>
      <c r="I168" s="21" t="s">
        <v>3</v>
      </c>
      <c r="J168" s="21" t="s">
        <v>3</v>
      </c>
    </row>
    <row r="169" spans="1:10" s="4" customFormat="1" ht="45" x14ac:dyDescent="0.25">
      <c r="A169" s="19" t="s">
        <v>59</v>
      </c>
      <c r="B169" s="18"/>
      <c r="C169" s="18"/>
      <c r="D169" s="18"/>
      <c r="E169" s="21">
        <v>50000</v>
      </c>
      <c r="F169" s="21">
        <v>0</v>
      </c>
      <c r="G169" s="21">
        <f t="shared" si="55"/>
        <v>0</v>
      </c>
      <c r="H169" s="21" t="s">
        <v>3</v>
      </c>
      <c r="I169" s="21" t="s">
        <v>3</v>
      </c>
      <c r="J169" s="21" t="s">
        <v>3</v>
      </c>
    </row>
    <row r="170" spans="1:10" s="4" customFormat="1" ht="30" x14ac:dyDescent="0.25">
      <c r="A170" s="19" t="s">
        <v>12</v>
      </c>
      <c r="B170" s="18">
        <v>74113.8</v>
      </c>
      <c r="C170" s="18">
        <v>15102.5</v>
      </c>
      <c r="D170" s="18">
        <f t="shared" si="56"/>
        <v>20.37744657540161</v>
      </c>
      <c r="E170" s="21">
        <v>83754.100000000006</v>
      </c>
      <c r="F170" s="21">
        <v>39416.699999999997</v>
      </c>
      <c r="G170" s="21">
        <f t="shared" si="55"/>
        <v>47.062412466971757</v>
      </c>
      <c r="H170" s="21" t="s">
        <v>3</v>
      </c>
      <c r="I170" s="21" t="s">
        <v>3</v>
      </c>
      <c r="J170" s="21" t="s">
        <v>3</v>
      </c>
    </row>
    <row r="171" spans="1:10" s="4" customFormat="1" ht="113.25" customHeight="1" x14ac:dyDescent="0.25">
      <c r="A171" s="12" t="s">
        <v>28</v>
      </c>
      <c r="B171" s="7">
        <f>B172</f>
        <v>276433</v>
      </c>
      <c r="C171" s="7">
        <f>C172</f>
        <v>21162.2</v>
      </c>
      <c r="D171" s="7">
        <f t="shared" ref="D171:D178" si="57">C171/B171*100</f>
        <v>7.6554535818806002</v>
      </c>
      <c r="E171" s="26" t="s">
        <v>3</v>
      </c>
      <c r="F171" s="26" t="s">
        <v>3</v>
      </c>
      <c r="G171" s="26" t="s">
        <v>3</v>
      </c>
      <c r="H171" s="26" t="s">
        <v>3</v>
      </c>
      <c r="I171" s="26" t="s">
        <v>3</v>
      </c>
      <c r="J171" s="26" t="s">
        <v>3</v>
      </c>
    </row>
    <row r="172" spans="1:10" s="4" customFormat="1" ht="105" x14ac:dyDescent="0.25">
      <c r="A172" s="19" t="s">
        <v>28</v>
      </c>
      <c r="B172" s="18">
        <v>276433</v>
      </c>
      <c r="C172" s="18">
        <v>21162.2</v>
      </c>
      <c r="D172" s="18">
        <f t="shared" si="57"/>
        <v>7.6554535818806002</v>
      </c>
      <c r="E172" s="21" t="s">
        <v>3</v>
      </c>
      <c r="F172" s="21" t="s">
        <v>3</v>
      </c>
      <c r="G172" s="21" t="s">
        <v>3</v>
      </c>
      <c r="H172" s="21" t="s">
        <v>3</v>
      </c>
      <c r="I172" s="21" t="s">
        <v>3</v>
      </c>
      <c r="J172" s="21" t="s">
        <v>3</v>
      </c>
    </row>
    <row r="173" spans="1:10" s="4" customFormat="1" ht="42.75" x14ac:dyDescent="0.25">
      <c r="A173" s="12" t="s">
        <v>29</v>
      </c>
      <c r="B173" s="7">
        <v>59333.2</v>
      </c>
      <c r="C173" s="7">
        <v>6666</v>
      </c>
      <c r="D173" s="7">
        <f t="shared" si="57"/>
        <v>11.234856707543162</v>
      </c>
      <c r="E173" s="20" t="s">
        <v>3</v>
      </c>
      <c r="F173" s="20" t="s">
        <v>3</v>
      </c>
      <c r="G173" s="20" t="s">
        <v>3</v>
      </c>
      <c r="H173" s="20" t="s">
        <v>3</v>
      </c>
      <c r="I173" s="20" t="s">
        <v>3</v>
      </c>
      <c r="J173" s="20" t="s">
        <v>3</v>
      </c>
    </row>
    <row r="174" spans="1:10" s="4" customFormat="1" ht="42.75" x14ac:dyDescent="0.25">
      <c r="A174" s="12" t="s">
        <v>142</v>
      </c>
      <c r="B174" s="7">
        <f>SUM(B175:B178)</f>
        <v>3136297.3999999994</v>
      </c>
      <c r="C174" s="7">
        <f>SUM(C175:C178)</f>
        <v>799311.2</v>
      </c>
      <c r="D174" s="7">
        <f t="shared" si="57"/>
        <v>25.485822868711374</v>
      </c>
      <c r="E174" s="20">
        <f>SUM(E175:E179)</f>
        <v>4048064.0999999996</v>
      </c>
      <c r="F174" s="20">
        <f>SUM(F175:F179)</f>
        <v>2014710.3</v>
      </c>
      <c r="G174" s="20">
        <f>F174/E174*100</f>
        <v>49.769723261052121</v>
      </c>
      <c r="H174" s="20">
        <f>SUM(H175:H179)</f>
        <v>3926320.7</v>
      </c>
      <c r="I174" s="20">
        <f>SUM(I175:I179)</f>
        <v>1917907.0999999999</v>
      </c>
      <c r="J174" s="20">
        <f>I174/H174*100</f>
        <v>48.847438773913701</v>
      </c>
    </row>
    <row r="175" spans="1:10" s="4" customFormat="1" ht="45" x14ac:dyDescent="0.25">
      <c r="A175" s="19" t="s">
        <v>143</v>
      </c>
      <c r="B175" s="18">
        <v>62569.3</v>
      </c>
      <c r="C175" s="18">
        <v>12309</v>
      </c>
      <c r="D175" s="18">
        <f t="shared" si="57"/>
        <v>19.672587035495042</v>
      </c>
      <c r="E175" s="21">
        <v>68214.600000000006</v>
      </c>
      <c r="F175" s="21">
        <v>36596.400000000001</v>
      </c>
      <c r="G175" s="21">
        <f t="shared" ref="G175:G179" si="58">F175/E175*100</f>
        <v>53.648925596573157</v>
      </c>
      <c r="H175" s="21">
        <v>116992.4</v>
      </c>
      <c r="I175" s="21">
        <v>44743</v>
      </c>
      <c r="J175" s="21">
        <f t="shared" ref="J175:J179" si="59">I175/H175*100</f>
        <v>38.244364591204217</v>
      </c>
    </row>
    <row r="176" spans="1:10" s="4" customFormat="1" ht="45" x14ac:dyDescent="0.25">
      <c r="A176" s="19" t="s">
        <v>144</v>
      </c>
      <c r="B176" s="18">
        <v>2499500</v>
      </c>
      <c r="C176" s="18">
        <v>624816</v>
      </c>
      <c r="D176" s="18">
        <f t="shared" si="57"/>
        <v>24.997639527905584</v>
      </c>
      <c r="E176" s="21">
        <v>2869500</v>
      </c>
      <c r="F176" s="21">
        <v>1439833.8</v>
      </c>
      <c r="G176" s="21">
        <f t="shared" si="58"/>
        <v>50.177166753789862</v>
      </c>
      <c r="H176" s="21">
        <v>2957500</v>
      </c>
      <c r="I176" s="21">
        <v>1491840</v>
      </c>
      <c r="J176" s="21">
        <f t="shared" si="59"/>
        <v>50.442603550295864</v>
      </c>
    </row>
    <row r="177" spans="1:10" s="4" customFormat="1" ht="30" x14ac:dyDescent="0.25">
      <c r="A177" s="19" t="s">
        <v>145</v>
      </c>
      <c r="B177" s="18">
        <v>545247.30000000005</v>
      </c>
      <c r="C177" s="18">
        <v>156876.1</v>
      </c>
      <c r="D177" s="18">
        <f t="shared" si="57"/>
        <v>28.771550083787666</v>
      </c>
      <c r="E177" s="21">
        <v>1080518.2</v>
      </c>
      <c r="F177" s="21">
        <v>524489</v>
      </c>
      <c r="G177" s="21">
        <f t="shared" si="58"/>
        <v>48.540505842474474</v>
      </c>
      <c r="H177" s="21">
        <v>820869.8</v>
      </c>
      <c r="I177" s="21">
        <v>365423.9</v>
      </c>
      <c r="J177" s="21">
        <f t="shared" si="59"/>
        <v>44.516670000528705</v>
      </c>
    </row>
    <row r="178" spans="1:10" s="4" customFormat="1" ht="30" x14ac:dyDescent="0.25">
      <c r="A178" s="19" t="s">
        <v>146</v>
      </c>
      <c r="B178" s="18">
        <v>28980.799999999999</v>
      </c>
      <c r="C178" s="18">
        <v>5310.1</v>
      </c>
      <c r="D178" s="18">
        <f t="shared" si="57"/>
        <v>18.322820626069674</v>
      </c>
      <c r="E178" s="21">
        <v>29811.3</v>
      </c>
      <c r="F178" s="21">
        <v>13791.1</v>
      </c>
      <c r="G178" s="21">
        <f t="shared" si="58"/>
        <v>46.261317017372612</v>
      </c>
      <c r="H178" s="21">
        <v>30658.5</v>
      </c>
      <c r="I178" s="21">
        <v>15837.7</v>
      </c>
      <c r="J178" s="21">
        <f t="shared" si="59"/>
        <v>51.658430777761467</v>
      </c>
    </row>
    <row r="179" spans="1:10" s="4" customFormat="1" ht="30" x14ac:dyDescent="0.25">
      <c r="A179" s="19" t="s">
        <v>147</v>
      </c>
      <c r="B179" s="18" t="s">
        <v>3</v>
      </c>
      <c r="C179" s="18" t="s">
        <v>3</v>
      </c>
      <c r="D179" s="18" t="s">
        <v>3</v>
      </c>
      <c r="E179" s="21">
        <v>20</v>
      </c>
      <c r="F179" s="21">
        <v>0</v>
      </c>
      <c r="G179" s="21">
        <f t="shared" si="58"/>
        <v>0</v>
      </c>
      <c r="H179" s="21">
        <v>300</v>
      </c>
      <c r="I179" s="21">
        <v>62.5</v>
      </c>
      <c r="J179" s="21">
        <f t="shared" si="59"/>
        <v>20.833333333333336</v>
      </c>
    </row>
    <row r="180" spans="1:10" s="4" customFormat="1" ht="42.75" x14ac:dyDescent="0.25">
      <c r="A180" s="12" t="s">
        <v>40</v>
      </c>
      <c r="B180" s="7" t="s">
        <v>3</v>
      </c>
      <c r="C180" s="7" t="s">
        <v>3</v>
      </c>
      <c r="D180" s="7" t="s">
        <v>3</v>
      </c>
      <c r="E180" s="20">
        <f>E181+E182</f>
        <v>284879.5</v>
      </c>
      <c r="F180" s="20">
        <f>F181+F182</f>
        <v>94578.599999999991</v>
      </c>
      <c r="G180" s="20">
        <f>F180/E180*100</f>
        <v>33.199510670300945</v>
      </c>
      <c r="H180" s="20">
        <f>H181+H182</f>
        <v>249535.9</v>
      </c>
      <c r="I180" s="20">
        <f>I181+I182</f>
        <v>134753.70000000001</v>
      </c>
      <c r="J180" s="20">
        <f>I180/H180*100</f>
        <v>54.001728809361701</v>
      </c>
    </row>
    <row r="181" spans="1:10" s="4" customFormat="1" ht="45" x14ac:dyDescent="0.25">
      <c r="A181" s="19" t="s">
        <v>41</v>
      </c>
      <c r="B181" s="18" t="s">
        <v>3</v>
      </c>
      <c r="C181" s="18" t="s">
        <v>3</v>
      </c>
      <c r="D181" s="18" t="s">
        <v>3</v>
      </c>
      <c r="E181" s="21">
        <v>282486</v>
      </c>
      <c r="F181" s="21">
        <v>92564.9</v>
      </c>
      <c r="G181" s="21">
        <f t="shared" ref="G181:G182" si="60">F181/E181*100</f>
        <v>32.767960182097518</v>
      </c>
      <c r="H181" s="21">
        <v>244935.9</v>
      </c>
      <c r="I181" s="21">
        <v>133721.70000000001</v>
      </c>
      <c r="J181" s="21">
        <f t="shared" ref="J181:J184" si="61">I181/H181*100</f>
        <v>54.59456943633009</v>
      </c>
    </row>
    <row r="182" spans="1:10" s="4" customFormat="1" ht="60" x14ac:dyDescent="0.25">
      <c r="A182" s="19" t="s">
        <v>42</v>
      </c>
      <c r="B182" s="18" t="s">
        <v>3</v>
      </c>
      <c r="C182" s="18" t="s">
        <v>3</v>
      </c>
      <c r="D182" s="18" t="s">
        <v>3</v>
      </c>
      <c r="E182" s="21">
        <v>2393.5</v>
      </c>
      <c r="F182" s="21">
        <v>2013.7</v>
      </c>
      <c r="G182" s="21">
        <f t="shared" si="60"/>
        <v>84.132024232295805</v>
      </c>
      <c r="H182" s="21">
        <v>4600</v>
      </c>
      <c r="I182" s="21">
        <v>1032</v>
      </c>
      <c r="J182" s="21">
        <f t="shared" si="61"/>
        <v>22.434782608695652</v>
      </c>
    </row>
    <row r="183" spans="1:10" s="4" customFormat="1" ht="42.75" x14ac:dyDescent="0.25">
      <c r="A183" s="12" t="s">
        <v>167</v>
      </c>
      <c r="B183" s="7" t="s">
        <v>3</v>
      </c>
      <c r="C183" s="7" t="s">
        <v>3</v>
      </c>
      <c r="D183" s="7" t="s">
        <v>3</v>
      </c>
      <c r="E183" s="20">
        <f>E184</f>
        <v>3218.8</v>
      </c>
      <c r="F183" s="20">
        <f>F184</f>
        <v>0</v>
      </c>
      <c r="G183" s="20">
        <f>F183/E183*100</f>
        <v>0</v>
      </c>
      <c r="H183" s="20">
        <f>H184</f>
        <v>3282</v>
      </c>
      <c r="I183" s="20">
        <f>I184</f>
        <v>0</v>
      </c>
      <c r="J183" s="20">
        <f>I183/H183*100</f>
        <v>0</v>
      </c>
    </row>
    <row r="184" spans="1:10" s="4" customFormat="1" ht="42.75" x14ac:dyDescent="0.25">
      <c r="A184" s="55" t="s">
        <v>168</v>
      </c>
      <c r="B184" s="56"/>
      <c r="C184" s="56"/>
      <c r="D184" s="56"/>
      <c r="E184" s="57">
        <v>3218.8</v>
      </c>
      <c r="F184" s="57">
        <v>0</v>
      </c>
      <c r="G184" s="57">
        <f>F184/E184*100</f>
        <v>0</v>
      </c>
      <c r="H184" s="57">
        <v>3282</v>
      </c>
      <c r="I184" s="57">
        <v>0</v>
      </c>
      <c r="J184" s="57">
        <f t="shared" si="61"/>
        <v>0</v>
      </c>
    </row>
    <row r="185" spans="1:10" s="4" customFormat="1" ht="42.75" x14ac:dyDescent="0.25">
      <c r="A185" s="12" t="s">
        <v>43</v>
      </c>
      <c r="B185" s="7" t="s">
        <v>3</v>
      </c>
      <c r="C185" s="7" t="s">
        <v>3</v>
      </c>
      <c r="D185" s="7" t="s">
        <v>3</v>
      </c>
      <c r="E185" s="20">
        <f>E186</f>
        <v>20750.099999999999</v>
      </c>
      <c r="F185" s="20">
        <f>F186</f>
        <v>117.2</v>
      </c>
      <c r="G185" s="20">
        <f t="shared" ref="G185:G189" si="62">F185/E185*100</f>
        <v>0.56481655510093931</v>
      </c>
      <c r="H185" s="20">
        <f>H186</f>
        <v>25921.3</v>
      </c>
      <c r="I185" s="20">
        <f>I186</f>
        <v>11821.2</v>
      </c>
      <c r="J185" s="20">
        <f t="shared" ref="J185:J195" si="63">I185/H185*100</f>
        <v>45.60419423408549</v>
      </c>
    </row>
    <row r="186" spans="1:10" s="4" customFormat="1" ht="42.75" x14ac:dyDescent="0.25">
      <c r="A186" s="55" t="s">
        <v>169</v>
      </c>
      <c r="B186" s="56"/>
      <c r="C186" s="56"/>
      <c r="D186" s="56"/>
      <c r="E186" s="57">
        <v>20750.099999999999</v>
      </c>
      <c r="F186" s="57">
        <v>117.2</v>
      </c>
      <c r="G186" s="57">
        <f t="shared" si="62"/>
        <v>0.56481655510093931</v>
      </c>
      <c r="H186" s="57">
        <v>25921.3</v>
      </c>
      <c r="I186" s="57">
        <v>11821.2</v>
      </c>
      <c r="J186" s="57">
        <f t="shared" si="63"/>
        <v>45.60419423408549</v>
      </c>
    </row>
    <row r="187" spans="1:10" s="4" customFormat="1" ht="42.75" x14ac:dyDescent="0.25">
      <c r="A187" s="12" t="s">
        <v>170</v>
      </c>
      <c r="B187" s="7" t="s">
        <v>3</v>
      </c>
      <c r="C187" s="7" t="s">
        <v>3</v>
      </c>
      <c r="D187" s="7" t="s">
        <v>3</v>
      </c>
      <c r="E187" s="20">
        <v>212249.4</v>
      </c>
      <c r="F187" s="20">
        <v>94601</v>
      </c>
      <c r="G187" s="20">
        <f t="shared" si="62"/>
        <v>44.570679587315674</v>
      </c>
      <c r="H187" s="20">
        <v>221532.1</v>
      </c>
      <c r="I187" s="20">
        <v>105074.6</v>
      </c>
      <c r="J187" s="20">
        <f t="shared" si="63"/>
        <v>47.430868935021159</v>
      </c>
    </row>
    <row r="188" spans="1:10" s="4" customFormat="1" ht="42.75" x14ac:dyDescent="0.25">
      <c r="A188" s="12" t="s">
        <v>60</v>
      </c>
      <c r="B188" s="7"/>
      <c r="C188" s="7"/>
      <c r="D188" s="7"/>
      <c r="E188" s="20">
        <f>E189</f>
        <v>4450</v>
      </c>
      <c r="F188" s="20">
        <f>F189</f>
        <v>2500</v>
      </c>
      <c r="G188" s="20">
        <f t="shared" si="62"/>
        <v>56.17977528089888</v>
      </c>
      <c r="H188" s="20">
        <f>H189+H190+H191</f>
        <v>9631</v>
      </c>
      <c r="I188" s="20">
        <f>I189+I190+I191</f>
        <v>5687.5</v>
      </c>
      <c r="J188" s="20">
        <f t="shared" si="63"/>
        <v>59.054096147855887</v>
      </c>
    </row>
    <row r="189" spans="1:10" s="34" customFormat="1" ht="45" x14ac:dyDescent="0.25">
      <c r="A189" s="13" t="s">
        <v>171</v>
      </c>
      <c r="B189" s="56"/>
      <c r="C189" s="56"/>
      <c r="D189" s="56"/>
      <c r="E189" s="57">
        <v>4450</v>
      </c>
      <c r="F189" s="57">
        <v>2500</v>
      </c>
      <c r="G189" s="57">
        <f t="shared" si="62"/>
        <v>56.17977528089888</v>
      </c>
      <c r="H189" s="57">
        <v>4414.6000000000004</v>
      </c>
      <c r="I189" s="57">
        <v>733.6</v>
      </c>
      <c r="J189" s="57">
        <f t="shared" si="63"/>
        <v>16.617587097358761</v>
      </c>
    </row>
    <row r="190" spans="1:10" s="34" customFormat="1" ht="45" x14ac:dyDescent="0.25">
      <c r="A190" s="13" t="s">
        <v>172</v>
      </c>
      <c r="B190" s="56"/>
      <c r="C190" s="56"/>
      <c r="D190" s="56"/>
      <c r="E190" s="57" t="s">
        <v>3</v>
      </c>
      <c r="F190" s="57" t="s">
        <v>3</v>
      </c>
      <c r="G190" s="57" t="s">
        <v>3</v>
      </c>
      <c r="H190" s="57">
        <v>4866.3999999999996</v>
      </c>
      <c r="I190" s="57">
        <v>4866.3999999999996</v>
      </c>
      <c r="J190" s="57">
        <f t="shared" si="63"/>
        <v>100</v>
      </c>
    </row>
    <row r="191" spans="1:10" s="34" customFormat="1" ht="45" x14ac:dyDescent="0.25">
      <c r="A191" s="13" t="s">
        <v>173</v>
      </c>
      <c r="B191" s="56"/>
      <c r="C191" s="56"/>
      <c r="D191" s="56"/>
      <c r="E191" s="57" t="s">
        <v>3</v>
      </c>
      <c r="F191" s="57" t="s">
        <v>3</v>
      </c>
      <c r="G191" s="57" t="s">
        <v>3</v>
      </c>
      <c r="H191" s="57">
        <v>350</v>
      </c>
      <c r="I191" s="57">
        <v>87.5</v>
      </c>
      <c r="J191" s="57">
        <f t="shared" si="63"/>
        <v>25</v>
      </c>
    </row>
    <row r="192" spans="1:10" s="34" customFormat="1" ht="28.5" x14ac:dyDescent="0.25">
      <c r="A192" s="31" t="s">
        <v>174</v>
      </c>
      <c r="B192" s="59"/>
      <c r="C192" s="59"/>
      <c r="D192" s="59"/>
      <c r="E192" s="33" t="s">
        <v>3</v>
      </c>
      <c r="F192" s="33" t="s">
        <v>3</v>
      </c>
      <c r="G192" s="33" t="s">
        <v>3</v>
      </c>
      <c r="H192" s="33">
        <f>H193</f>
        <v>2605.9</v>
      </c>
      <c r="I192" s="33">
        <f>I193</f>
        <v>1700.7</v>
      </c>
      <c r="J192" s="33">
        <f t="shared" si="63"/>
        <v>65.263440653900759</v>
      </c>
    </row>
    <row r="193" spans="1:10" s="34" customFormat="1" ht="30" x14ac:dyDescent="0.25">
      <c r="A193" s="13" t="s">
        <v>174</v>
      </c>
      <c r="B193" s="56"/>
      <c r="C193" s="56"/>
      <c r="D193" s="56"/>
      <c r="E193" s="57" t="s">
        <v>3</v>
      </c>
      <c r="F193" s="57" t="s">
        <v>3</v>
      </c>
      <c r="G193" s="57" t="s">
        <v>3</v>
      </c>
      <c r="H193" s="57">
        <v>2605.9</v>
      </c>
      <c r="I193" s="57">
        <v>1700.7</v>
      </c>
      <c r="J193" s="57">
        <f t="shared" si="63"/>
        <v>65.263440653900759</v>
      </c>
    </row>
    <row r="194" spans="1:10" s="34" customFormat="1" ht="42.75" x14ac:dyDescent="0.25">
      <c r="A194" s="31" t="s">
        <v>175</v>
      </c>
      <c r="B194" s="59"/>
      <c r="C194" s="59"/>
      <c r="D194" s="59"/>
      <c r="E194" s="33" t="s">
        <v>3</v>
      </c>
      <c r="F194" s="33" t="s">
        <v>3</v>
      </c>
      <c r="G194" s="33" t="s">
        <v>3</v>
      </c>
      <c r="H194" s="33">
        <f>H195</f>
        <v>81820</v>
      </c>
      <c r="I194" s="33">
        <f>I195</f>
        <v>7982.7</v>
      </c>
      <c r="J194" s="33">
        <f t="shared" si="63"/>
        <v>9.7564165240772418</v>
      </c>
    </row>
    <row r="195" spans="1:10" s="34" customFormat="1" ht="45" x14ac:dyDescent="0.25">
      <c r="A195" s="13" t="s">
        <v>175</v>
      </c>
      <c r="B195" s="56"/>
      <c r="C195" s="56"/>
      <c r="D195" s="56"/>
      <c r="E195" s="57" t="s">
        <v>3</v>
      </c>
      <c r="F195" s="57" t="s">
        <v>3</v>
      </c>
      <c r="G195" s="57" t="s">
        <v>3</v>
      </c>
      <c r="H195" s="57">
        <v>81820</v>
      </c>
      <c r="I195" s="57">
        <v>7982.7</v>
      </c>
      <c r="J195" s="57">
        <f t="shared" si="63"/>
        <v>9.7564165240772418</v>
      </c>
    </row>
    <row r="196" spans="1:10" s="4" customFormat="1" x14ac:dyDescent="0.25">
      <c r="A196" s="6" t="s">
        <v>4</v>
      </c>
      <c r="B196" s="7">
        <f>B6+B16+B28+B33+B40+B47+B50+B57+B62+B64+B68+B70+B76+B91+B96+B100+B104+B109+B111+B128+B131+B135+B152+B161+B166+B171+B173+B174+B158</f>
        <v>19543908.399999999</v>
      </c>
      <c r="C196" s="7">
        <f>C6+C16+C28+C33+C40+C47+C50+C57+C62+C64+C68+C70+C76+C91+C96+C100+C104+C109+C111+C128+C131+C135+C152+C161+C166+C171+C173+C174+C158</f>
        <v>3431220.0999999996</v>
      </c>
      <c r="D196" s="7">
        <f t="shared" si="25"/>
        <v>17.55646838786862</v>
      </c>
      <c r="E196" s="20">
        <f>E6+E16+E28+E33+E40+E47+E50+E57+E62+E64+E68+E70+E76+E91+E96+E100+E104+E109+E111+E128+E131+E135+E152+E158+E161+E166+E174+E180+E183+E185+E187+E188</f>
        <v>28084940.90000001</v>
      </c>
      <c r="F196" s="20">
        <f>F6+F16+F28+F33+F40+F47+F50+F57+F62+F64+F68+F70+F76+F91+F96+F100+F104+F109+F111+F128+F131+F135+F152+F158+F161+F166+F174+F180+F183+F185+F187+F188</f>
        <v>13374008.199999999</v>
      </c>
      <c r="G196" s="20">
        <f>F196/E196*100</f>
        <v>47.619855237081858</v>
      </c>
      <c r="H196" s="20">
        <f>H6+H16+H28+H33+H40+H47+H50+H57+H62+H64+H68+H70+H76+H91+H96+H100+H104+H109+H111+H128+H131+H135+H152+H158+H161+H166+H174+H180+H183+H185+H187+H188+H86+H192+H194</f>
        <v>31936436.799999997</v>
      </c>
      <c r="I196" s="20">
        <f>I6+I16+I28+I33+I40+I47+I50+I57+I62+I64+I68+I70+I76+I91+I96+I100+I104+I109+I111+I128+I131+I135+I152+I158+I161+I166+I174+I180+I183+I185+I187+I188+I86+I192+I194</f>
        <v>16704177.499999998</v>
      </c>
      <c r="J196" s="20">
        <f>I196/H196*100</f>
        <v>52.304449631024582</v>
      </c>
    </row>
  </sheetData>
  <mergeCells count="32">
    <mergeCell ref="H3:J3"/>
    <mergeCell ref="H112:H121"/>
    <mergeCell ref="I112:I121"/>
    <mergeCell ref="H153:H156"/>
    <mergeCell ref="G153:G156"/>
    <mergeCell ref="B3:D3"/>
    <mergeCell ref="E3:G3"/>
    <mergeCell ref="E112:E121"/>
    <mergeCell ref="F112:F121"/>
    <mergeCell ref="A162:A165"/>
    <mergeCell ref="I162:I165"/>
    <mergeCell ref="J162:J165"/>
    <mergeCell ref="E162:E165"/>
    <mergeCell ref="F162:F165"/>
    <mergeCell ref="G162:G165"/>
    <mergeCell ref="H162:H165"/>
    <mergeCell ref="A1:J1"/>
    <mergeCell ref="I153:I156"/>
    <mergeCell ref="J153:J156"/>
    <mergeCell ref="J112:J121"/>
    <mergeCell ref="A112:A121"/>
    <mergeCell ref="G112:G121"/>
    <mergeCell ref="H129:H130"/>
    <mergeCell ref="I129:I130"/>
    <mergeCell ref="J129:J130"/>
    <mergeCell ref="A129:A130"/>
    <mergeCell ref="E129:E130"/>
    <mergeCell ref="F129:F130"/>
    <mergeCell ref="G129:G130"/>
    <mergeCell ref="E153:E156"/>
    <mergeCell ref="F153:F156"/>
    <mergeCell ref="A3:A4"/>
  </mergeCells>
  <pageMargins left="0" right="0" top="0" bottom="0" header="0" footer="0"/>
  <pageSetup paperSize="9" scale="6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ГП</vt:lpstr>
      <vt:lpstr>Лист2</vt:lpstr>
      <vt:lpstr>Лист3</vt:lpstr>
      <vt:lpstr>ГП!Заголовки_для_печати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Юрьевна Базась</dc:creator>
  <cp:lastModifiedBy>Лысяная Александра Юрьевна</cp:lastModifiedBy>
  <cp:lastPrinted>2018-08-17T03:45:42Z</cp:lastPrinted>
  <dcterms:created xsi:type="dcterms:W3CDTF">2016-04-26T07:19:48Z</dcterms:created>
  <dcterms:modified xsi:type="dcterms:W3CDTF">2018-08-23T03:58:04Z</dcterms:modified>
</cp:coreProperties>
</file>