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Отчет за 9 месяцев 2018\"/>
    </mc:Choice>
  </mc:AlternateContent>
  <bookViews>
    <workbookView xWindow="0" yWindow="0" windowWidth="19440" windowHeight="143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52511"/>
</workbook>
</file>

<file path=xl/calcChain.xml><?xml version="1.0" encoding="utf-8"?>
<calcChain xmlns="http://schemas.openxmlformats.org/spreadsheetml/2006/main">
  <c r="C6" i="1" l="1"/>
  <c r="D194" i="1"/>
  <c r="B388" i="1" l="1"/>
  <c r="C388" i="1"/>
  <c r="D388" i="1"/>
  <c r="D517" i="1" l="1"/>
  <c r="D516" i="1"/>
  <c r="D515" i="1"/>
  <c r="D514" i="1"/>
  <c r="D513" i="1"/>
  <c r="D512" i="1"/>
  <c r="D511" i="1"/>
  <c r="D510" i="1"/>
  <c r="D509" i="1"/>
  <c r="C517" i="1"/>
  <c r="C516" i="1"/>
  <c r="C515" i="1"/>
  <c r="C514" i="1"/>
  <c r="C513" i="1"/>
  <c r="C512" i="1"/>
  <c r="C511" i="1"/>
  <c r="C510" i="1"/>
  <c r="C509" i="1"/>
  <c r="D578" i="1" l="1"/>
  <c r="D588" i="1"/>
  <c r="D587" i="1"/>
  <c r="D586" i="1"/>
  <c r="D585" i="1"/>
  <c r="D584" i="1"/>
  <c r="D583" i="1"/>
  <c r="D582" i="1"/>
  <c r="D581" i="1"/>
  <c r="D580" i="1"/>
  <c r="D606" i="1"/>
  <c r="D446" i="1"/>
  <c r="B446" i="1"/>
  <c r="D337" i="1" l="1"/>
  <c r="D391" i="1"/>
  <c r="D394" i="1"/>
  <c r="D601" i="1"/>
  <c r="D598" i="1"/>
  <c r="D609" i="1" l="1"/>
  <c r="D188" i="1"/>
  <c r="D358" i="1"/>
  <c r="C446" i="1"/>
  <c r="B530" i="1"/>
  <c r="C609" i="1" l="1"/>
  <c r="B609" i="1"/>
  <c r="C606" i="1"/>
  <c r="B606" i="1"/>
  <c r="C601" i="1"/>
  <c r="B601" i="1"/>
  <c r="C598" i="1"/>
  <c r="B598" i="1"/>
  <c r="D576" i="1"/>
  <c r="C576" i="1"/>
  <c r="B576" i="1"/>
  <c r="D405" i="1"/>
  <c r="C405" i="1"/>
  <c r="B405" i="1"/>
  <c r="C394" i="1"/>
  <c r="B394" i="1"/>
  <c r="C391" i="1"/>
  <c r="B391" i="1"/>
  <c r="D382" i="1"/>
  <c r="B382" i="1"/>
  <c r="C382" i="1"/>
  <c r="D379" i="1"/>
  <c r="C379" i="1"/>
  <c r="B379" i="1"/>
  <c r="C376" i="1"/>
  <c r="D376" i="1"/>
  <c r="B376" i="1"/>
  <c r="D365" i="1"/>
  <c r="C365" i="1"/>
  <c r="B365" i="1"/>
  <c r="C361" i="1"/>
  <c r="D361" i="1"/>
  <c r="B361" i="1"/>
  <c r="C358" i="1"/>
  <c r="B358" i="1"/>
  <c r="C348" i="1"/>
  <c r="D348" i="1"/>
  <c r="B348" i="1"/>
  <c r="C337" i="1"/>
  <c r="B337" i="1"/>
  <c r="C332" i="1"/>
  <c r="D332" i="1"/>
  <c r="B332" i="1"/>
  <c r="D326" i="1"/>
  <c r="C326" i="1"/>
  <c r="B326" i="1"/>
  <c r="C315" i="1"/>
  <c r="D315" i="1"/>
  <c r="B315" i="1"/>
  <c r="C310" i="1"/>
  <c r="D310" i="1"/>
  <c r="B310" i="1"/>
  <c r="B159" i="1"/>
  <c r="C159" i="1"/>
  <c r="D159" i="1"/>
  <c r="C221" i="1"/>
  <c r="C194" i="1"/>
  <c r="B194" i="1"/>
  <c r="C153" i="1" l="1"/>
  <c r="D128" i="1"/>
  <c r="B128" i="1" l="1"/>
  <c r="D169" i="1"/>
  <c r="D507" i="1" l="1"/>
  <c r="D595" i="1" l="1"/>
  <c r="C595" i="1"/>
  <c r="B595" i="1"/>
  <c r="C592" i="1"/>
  <c r="D592" i="1"/>
  <c r="B592" i="1"/>
  <c r="D589" i="1"/>
  <c r="C589" i="1"/>
  <c r="B589" i="1"/>
  <c r="D570" i="1"/>
  <c r="C570" i="1"/>
  <c r="B570" i="1"/>
  <c r="D559" i="1"/>
  <c r="C559" i="1"/>
  <c r="B559" i="1"/>
  <c r="D548" i="1"/>
  <c r="C548" i="1"/>
  <c r="B548" i="1"/>
  <c r="D537" i="1"/>
  <c r="C537" i="1"/>
  <c r="B537" i="1"/>
  <c r="D530" i="1"/>
  <c r="C530" i="1"/>
  <c r="D518" i="1"/>
  <c r="D407" i="1" s="1"/>
  <c r="C518" i="1"/>
  <c r="B518" i="1"/>
  <c r="C507" i="1"/>
  <c r="B507" i="1"/>
  <c r="D496" i="1"/>
  <c r="D488" i="1"/>
  <c r="C496" i="1"/>
  <c r="B496" i="1"/>
  <c r="C488" i="1"/>
  <c r="B488" i="1"/>
  <c r="C479" i="1"/>
  <c r="D479" i="1"/>
  <c r="B479" i="1"/>
  <c r="D468" i="1"/>
  <c r="C468" i="1"/>
  <c r="B468" i="1"/>
  <c r="D457" i="1"/>
  <c r="C457" i="1"/>
  <c r="B457" i="1"/>
  <c r="D434" i="1"/>
  <c r="C434" i="1"/>
  <c r="B434" i="1"/>
  <c r="D423" i="1"/>
  <c r="C423" i="1"/>
  <c r="B423" i="1"/>
  <c r="C412" i="1"/>
  <c r="D412" i="1"/>
  <c r="B412" i="1"/>
  <c r="D70" i="1"/>
  <c r="B156" i="1"/>
  <c r="B153" i="1"/>
  <c r="B148" i="1"/>
  <c r="B145" i="1"/>
  <c r="B141" i="1"/>
  <c r="B131" i="1"/>
  <c r="B125" i="1"/>
  <c r="B122" i="1"/>
  <c r="B118" i="1"/>
  <c r="B107" i="1"/>
  <c r="B95" i="1"/>
  <c r="B92" i="1"/>
  <c r="B85" i="1"/>
  <c r="B70" i="1"/>
  <c r="B81" i="1"/>
  <c r="B58" i="1"/>
  <c r="D302" i="1"/>
  <c r="C302" i="1"/>
  <c r="B302" i="1"/>
  <c r="D291" i="1"/>
  <c r="C291" i="1"/>
  <c r="B291" i="1"/>
  <c r="D288" i="1"/>
  <c r="C288" i="1"/>
  <c r="B288" i="1"/>
  <c r="B47" i="1"/>
  <c r="B43" i="1"/>
  <c r="B38" i="1"/>
  <c r="D285" i="1"/>
  <c r="C285" i="1"/>
  <c r="B285" i="1"/>
  <c r="D280" i="1"/>
  <c r="C280" i="1"/>
  <c r="B280" i="1"/>
  <c r="D277" i="1"/>
  <c r="C277" i="1"/>
  <c r="B277" i="1"/>
  <c r="D268" i="1"/>
  <c r="C268" i="1"/>
  <c r="B268" i="1"/>
  <c r="D252" i="1"/>
  <c r="D262" i="1"/>
  <c r="C252" i="1"/>
  <c r="B252" i="1"/>
  <c r="C262" i="1"/>
  <c r="B262" i="1"/>
  <c r="B35" i="1"/>
  <c r="D241" i="1"/>
  <c r="C241" i="1"/>
  <c r="B241" i="1"/>
  <c r="D230" i="1"/>
  <c r="C230" i="1"/>
  <c r="B230" i="1"/>
  <c r="D225" i="1"/>
  <c r="D221" i="1"/>
  <c r="B221" i="1"/>
  <c r="C225" i="1"/>
  <c r="B225" i="1"/>
  <c r="D216" i="1"/>
  <c r="C216" i="1"/>
  <c r="B216" i="1"/>
  <c r="D205" i="1"/>
  <c r="C205" i="1"/>
  <c r="B205" i="1"/>
  <c r="B30" i="1"/>
  <c r="C188" i="1"/>
  <c r="B188" i="1"/>
  <c r="D183" i="1"/>
  <c r="C183" i="1"/>
  <c r="B183" i="1"/>
  <c r="B27" i="1"/>
  <c r="B22" i="1"/>
  <c r="B12" i="1"/>
  <c r="C176" i="1"/>
  <c r="D176" i="1"/>
  <c r="B176" i="1"/>
  <c r="C169" i="1"/>
  <c r="B169" i="1"/>
  <c r="C578" i="1" l="1"/>
  <c r="B578" i="1"/>
  <c r="B407" i="1"/>
  <c r="D156" i="1"/>
  <c r="C156" i="1"/>
  <c r="D153" i="1"/>
  <c r="D145" i="1"/>
  <c r="C145" i="1"/>
  <c r="D148" i="1"/>
  <c r="C148" i="1"/>
  <c r="D141" i="1"/>
  <c r="C141" i="1"/>
  <c r="D131" i="1"/>
  <c r="C131" i="1"/>
  <c r="C128" i="1"/>
  <c r="D125" i="1"/>
  <c r="D122" i="1"/>
  <c r="C122" i="1"/>
  <c r="C125" i="1"/>
  <c r="D118" i="1"/>
  <c r="D107" i="1"/>
  <c r="C107" i="1"/>
  <c r="C118" i="1"/>
  <c r="D95" i="1"/>
  <c r="D92" i="1"/>
  <c r="C95" i="1"/>
  <c r="C92" i="1"/>
  <c r="D88" i="1"/>
  <c r="D85" i="1"/>
  <c r="C88" i="1"/>
  <c r="B88" i="1" s="1"/>
  <c r="B6" i="1" s="1"/>
  <c r="C85" i="1"/>
  <c r="C70" i="1"/>
  <c r="D81" i="1"/>
  <c r="C81" i="1"/>
  <c r="D58" i="1"/>
  <c r="C58" i="1"/>
  <c r="D47" i="1"/>
  <c r="C47" i="1"/>
  <c r="D43" i="1"/>
  <c r="C43" i="1"/>
  <c r="D38" i="1"/>
  <c r="C38" i="1"/>
  <c r="D35" i="1"/>
  <c r="C35" i="1"/>
  <c r="D30" i="1"/>
  <c r="C30" i="1"/>
  <c r="D27" i="1"/>
  <c r="C27" i="1"/>
  <c r="D22" i="1"/>
  <c r="C22" i="1"/>
  <c r="D12" i="1" l="1"/>
  <c r="D6" i="1" s="1"/>
  <c r="C12" i="1"/>
</calcChain>
</file>

<file path=xl/sharedStrings.xml><?xml version="1.0" encoding="utf-8"?>
<sst xmlns="http://schemas.openxmlformats.org/spreadsheetml/2006/main" count="608" uniqueCount="99">
  <si>
    <t>тыс.рублей</t>
  </si>
  <si>
    <t>Муниципальное образование</t>
  </si>
  <si>
    <t>Первоначальный закон о бюджете</t>
  </si>
  <si>
    <t>Уточненная роспись</t>
  </si>
  <si>
    <t>Факт</t>
  </si>
  <si>
    <t>Город Магадан</t>
  </si>
  <si>
    <t>Ольский городской округ</t>
  </si>
  <si>
    <t>СУБСИДИИ</t>
  </si>
  <si>
    <t>ИТОГО</t>
  </si>
  <si>
    <t>Омсукчанский городской округ</t>
  </si>
  <si>
    <t>Северо-Эвенский городской округ</t>
  </si>
  <si>
    <t>Тенькинский городской округ</t>
  </si>
  <si>
    <t>Хасынский городской округ</t>
  </si>
  <si>
    <t xml:space="preserve">субсидии бюджетам городских округов, предоставляемых в рамках реализации подпрограммы «Развитие государственной гражданской службы и муниципальной службы в Магаданской области» на 2017-2021 годы» 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</si>
  <si>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</t>
  </si>
  <si>
    <t xml:space="preserve"> субсидии бюджетам городских округов, предоставляемых в рамках реализации подпрограммы «Формирование и подготовка резерва управленческих кадров Магаданской области» на 2017-2021 годы» </t>
  </si>
  <si>
    <t>Ягоднинский городской округ</t>
  </si>
  <si>
    <t>Среднеканский городской округ</t>
  </si>
  <si>
    <t xml:space="preserve">субсидий бюджетам городских округов
на проведение мероприятий по благоустройству в рамках
подпрограммы «Оказание содействия муниципальным образованиям
Магаданской области в проведении мероприятий
по благоустройству территорий муниципальных образований
на 2014-2020 годы»
</t>
  </si>
  <si>
    <t>Сусуманский городской округ</t>
  </si>
  <si>
    <t>средства областного бюджета</t>
  </si>
  <si>
    <t>средства федерального бюджета</t>
  </si>
  <si>
    <t xml:space="preserve">субсидий бюджетам городских округов
на приобретение школьных автобусов
</t>
  </si>
  <si>
    <t>СУБВЕНЦИИ</t>
  </si>
  <si>
    <t>ИНЫЕ МЕЖБЮДЖЕТНЫЕ ТРАНСФЕРТЫ</t>
  </si>
  <si>
    <t xml:space="preserve">субсидии бюджетам городских округов
на строительство (реконструкцию) и капитальный ремонт жилых
домов в местах проживания коренных малочисленных народов
Севера, улучшение социально-бытовых условий представителей
коренных малочисленных народов Севера
</t>
  </si>
  <si>
    <t xml:space="preserve">субсидии бюджетам городских округов
на реализацию подпрограммы «Экологическая безопасность
и охрана окружающей среды Магаданской области»
</t>
  </si>
  <si>
    <t xml:space="preserve">субсидии бюджетам городских округов 
на укрепление и развитие спортивной материально-технической базы 
зимних видов спорта
</t>
  </si>
  <si>
    <t xml:space="preserve">субсидии бюджетам городских округов
на организацию обучения на условиях целевой контрактной
подготовки молодежи из числа коренных малочисленных народов
Севера в высших учебных заведениях и средних
профессиональных образовательных организациях на территории
Магаданской области и за ее пределами 
</t>
  </si>
  <si>
    <t xml:space="preserve">субсидии бюджетам городских округов
на частичное возмещение расходов по присмотру и уходу
за детьми, обучающимися в образовательных организациях,
реализующих образовательные программы дошкольного
образования, родители которых относятся к коренным
малочисленным народам Севера
</t>
  </si>
  <si>
    <t xml:space="preserve">субсидии бюджетам городских округов
на поддержку государственных программ субъектов
Российской Федерации и муниципальных программ формирования
современной городской среды 
</t>
  </si>
  <si>
    <t xml:space="preserve">субсидии бюджетам городских округов
на частичное возмещение расходов по присмотру и уходу
за детьми, обучающимися в образовательных организациях
Северо-Эвенского городского округа, реализующих
образовательные программы дошкольного образования, родители
которых относятся к коренным малочисленным народам Севера
</t>
  </si>
  <si>
    <t xml:space="preserve">субсидии бюджетам городских округов 
на адресную финансовую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</si>
  <si>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городских округов,
предоставляемых в рамках реализации подпрограммы «Развитие
библиотечного дела Магаданской области» на 2014-2020 годы»
</t>
  </si>
  <si>
    <t xml:space="preserve">субсидии бюджетам городских округов,
предоставляемых в рамках реализации подпрограммы «Финансовая
поддержка творческих общественных объединений и деятелей
культуры и искусства Магаданской области» на 2014-2020 годы»
</t>
  </si>
  <si>
    <t>субсидии бюджетам городских округов 
на   развитие спортивной инфраструктуры и материально-технической базы для занятий зимними видами спорта</t>
  </si>
  <si>
    <t>субсидии бюджетам городских округов 
на строительство трамплина К-70 на базе Русской горнолыжной школы в г. Магадане (разработка проектно-сметной документации, прохождение государственной экспертизы на строительство)</t>
  </si>
  <si>
    <t xml:space="preserve">субсидии бюджетам городских округов
на осуществление мероприятий по подготовке к осенне-зимнему
отопительному периоду 
</t>
  </si>
  <si>
    <t xml:space="preserve">субсидии бюджетам городских округов
на мероприятия по обеспечению поддержки обустройства мест
массового отдыха населения (городских парков) 
</t>
  </si>
  <si>
    <t xml:space="preserve">субсидии бюджетам городских округов
на реализацию подпрограммы «Оказание содействия
муниципальным образованиям Магаданской области в переселении
граждан из аварийного жилищного фонда» на 2014-2020 годы»
</t>
  </si>
  <si>
    <t xml:space="preserve">субсидии бюджетам городских округов
на расселение неблагоприятных для проживания населенных
пунктов Магаданской области, на территории которых
отсутствуют общеобразовательные учреждения 
</t>
  </si>
  <si>
    <t xml:space="preserve">субсидии бюджетам городских округов
на строительство (реконструкцию) и капитальный ремонт жилых 
домов в местах проживания коренных малочисленных народов
Севера, улучшение социально-бытовых условий представителей коренных малочисленных народов Севера 
</t>
  </si>
  <si>
    <t xml:space="preserve"> субсидии на выравнивание обеспеченности
городских округов по реализации расходных обязательств
по оплате коммунальных услуг муниципальными учреждениями
и выплате заработной платы работникам муниципальных
учреждений
</t>
  </si>
  <si>
    <t xml:space="preserve"> субсидии бюджетам городских округов
для финансового обеспечения решения вопросов местного
значения поселений
</t>
  </si>
  <si>
    <t xml:space="preserve">субсидии бюджетам городских округов,
предоставляемых в рамках реализации подпрограммы
"Гармонизация межнациональных отношений, этнокультурное
развитие народов и профилактика экстремистских проявлений
в Магаданской области" на 2015-2020 годы"
</t>
  </si>
  <si>
    <t xml:space="preserve">субсидии бюджетам городских округов,
предоставляемых в рамках реализации подпрограммы
"О поддержке социально ориентированных некоммерческих
организаций в Магаданской области" на 2015-2020 годы"
</t>
  </si>
  <si>
    <t xml:space="preserve"> субсидии бюджетам городских округов
на реализацию подпрограммы "Развитие водохозяйственного
комплекса Магаданской области" на 2014-2020 годы"
</t>
  </si>
  <si>
    <t xml:space="preserve">субсидии бюджетам городских округов
на реализацию мероприятий подпрограммы "Развитие
библиотечного дела Магаданской области" на 2014-2020 годы"
</t>
  </si>
  <si>
    <t xml:space="preserve">субсидии бюджетам городских округов
на организацию отдыха и оздоровления детей в лагерях
дневного пребывания
</t>
  </si>
  <si>
    <t xml:space="preserve">субсидии бюджетам городских округов
на реализацию государственной программы Магаданской области
"Природные ресурсы и экология Магаданской области"
</t>
  </si>
  <si>
    <t xml:space="preserve">субсидии бюджетам городских округов
на частичное возмещение расходов по присмотру и уходу
за детьми с ограниченными возможностями здоровья,
обучающимися в дошкольных образовательных организациях
</t>
  </si>
  <si>
    <t xml:space="preserve">субсидии бюджетам городских округов
на совершенствование питания учащихся в общеобразовательных
организациях 
</t>
  </si>
  <si>
    <t xml:space="preserve">субсидии бюджетам городских округов
на реализацию государственной программы Магаданской области
"Развитие системы обращения с отходами производства
и потребления на территории Магаданской области"
</t>
  </si>
  <si>
    <t xml:space="preserve">субсидии бюджетам городских округов
на проведение кадастровых работ в отношении земельных
участков, планируемых к выделению гражданам, имеющим трех
и более детей
</t>
  </si>
  <si>
    <t xml:space="preserve">субсидии бюджетам городских округов
на организацию и проведение областных универсальных
совместных ярмарок
</t>
  </si>
  <si>
    <t xml:space="preserve"> субсидии бюджетам городских округов
на возмещение аренды торговых площадей и торгового
оборудования, связанных с организацией и проведением
областных универсальных совместных ярмарок
</t>
  </si>
  <si>
    <t xml:space="preserve">субсидии бюджетам городских округов
на укрепление материально-технической базы муниципальных
предприятий, муниципальных сельскохозяйственных предприятий,
крестьянско-фермерских хозяйств, территориально соседских
общин, родовых общин, коренных малочисленных народов Севера,
занятых традиционным природопользованием
</t>
  </si>
  <si>
    <t xml:space="preserve">субсидии бюджетам городских округов
на проведение мероприятий, направленных на укрепление
межнационального и межконфессионального согласия
</t>
  </si>
  <si>
    <t xml:space="preserve">субсидии бюджетам городских округов на питание
(завтрак или полдник) детей из многодетных семей,
обучающихся в общеобразовательных организациях
</t>
  </si>
  <si>
    <t xml:space="preserve">субвенции бюджетам городских округов
на осуществление полномочий по первичному воинскому учету
на территориях, где отсутствуют военные комиссариаты
</t>
  </si>
  <si>
    <t xml:space="preserve">субвенции бюджетам городских округов
на осуществление полномочий по государственной регистрации
актов гражданского
</t>
  </si>
  <si>
    <t xml:space="preserve"> субвенции бюджетам городских округов
на обеспечение ежемесячного денежного вознаграждения
за классное руководство
</t>
  </si>
  <si>
    <t xml:space="preserve">субвенции бюджетам городских округов
на финансовое обеспечение муниципальных общеобразовательных
организаций в части реализации ими государственного
стандарта общего образования
</t>
  </si>
  <si>
    <t xml:space="preserve"> субвенции бюджетам городских округов
на осуществление государственных полномочий
по предоставлению дополнительных мер социальной поддержки
педагогическим работникам муниципальных образовательных
организаций
</t>
  </si>
  <si>
    <t xml:space="preserve">субвенции бюджетам городских округов
на осуществление государственных полномочий
по предоставлению дополнительных мер социальной поддержки
работникам муниципальных образовательных организаций
</t>
  </si>
  <si>
    <t xml:space="preserve"> субвенции бюджетам городских округов
на осуществление государственных полномочий по созданию
и организации деятельности комиссий по делам
несовершеннолетних и защите их прав
</t>
  </si>
  <si>
    <t xml:space="preserve"> субвенции бюджетам городских округов
на предоставление жилых помещений детям-сиротам и детям,
оставшимся без попечения родителей, лицам из их числа
по договорам найма специализированных жилых помещений
</t>
  </si>
  <si>
    <t xml:space="preserve"> субвенции бюджетам городских округов
на реализацию Закона Магаданской области от 28 декабря
2009 года N 1220-ОЗ "О наделении органов местного
самоуправления государственными полномочиями Магаданской
области по регистрации и учету граждан, имеющих право
на получение социальных выплат для приобретения жилья
в связи с переселением из районов Крайнего Севера
и приравненных к ним местностей"
</t>
  </si>
  <si>
    <t xml:space="preserve">субвенции бюджетам городских округов
на осуществление государственных полномочий по организации
и осуществлению деятельности органов опеки и попечительства
</t>
  </si>
  <si>
    <t xml:space="preserve"> субвенции бюджетам городских округов
на финансовое обеспечение государственных гарантий
реализации прав граждан на получение общедоступного
и бесплатного дошкольного образования в муниципальных
дошкольных образовательных организациях
</t>
  </si>
  <si>
    <t xml:space="preserve">субвенции бюджетам городских округов
на осуществление государственных полномочий по выплате
ежемесячной надбавки к окладу (должностному окладу)
работникам муниципальных учреждений, которым присвоено
почетное звание в сфере культуры
</t>
  </si>
  <si>
    <t xml:space="preserve"> субвенции бюджетам городских округов
на осуществление государственных полномочий по созданию
и организации деятельности административных комиссий
</t>
  </si>
  <si>
    <t xml:space="preserve">субвенции бюджетам городских округов
на составление (изменение) списков кандидатов в присяжные
заседатели
</t>
  </si>
  <si>
    <t xml:space="preserve"> субвенции бюджетам городских округов
на осуществление государственных полномочий по отлову
и содержанию безнадзорных животных
</t>
  </si>
  <si>
    <t xml:space="preserve">иные межбюджетные трансферты бюджетам
городских округов на возмещение расходов на предоставление
мер социальной поддержки по оплате жилых помещений
и коммунальных услуг отдельных категорий граждан,
проживающих на территории Магаданской области
</t>
  </si>
  <si>
    <t xml:space="preserve">иные межбюджетные трансферты бюджетам
городских округов, предоставляемых из средств резервного
фонда Президента Российской Федерации на капитальный ремонт
зданий
</t>
  </si>
  <si>
    <t xml:space="preserve">иные межбюджетные трансферты бюджетам
городских округов на финансовое обеспечение дорожной
деятельности за счет средств областного бюджета
</t>
  </si>
  <si>
    <t>Сведения о предоставленных из областного бюджета межбюджетных трансфертов (субвенции, субсидии, иные межбюджетные трансферты) бюджетам муниципальных образований области за 9 месяцев 2018 года</t>
  </si>
  <si>
    <t xml:space="preserve">субсидии бюджетам городских округов,
предоставляемых в рамках реализации подпрограммы
"Обеспечение процесса физической подготовки и спорта"
на 2014-2020 годы" государственной программы
Магаданской области "Развитие физической культуры и спорта
в Магаданской области" на 2014-2020 годы" 
</t>
  </si>
  <si>
    <t xml:space="preserve">субсидии бюджетам городских округов,
предоставляемых в рамках реализации подпрограммы
"Государственная поддержка развития культуры
Магаданской области" на 2014-2020 годы" государственной
программы Магаданской области "Развитие культуры и туризма
Магаданской области" на 2014-2020 годы"
</t>
  </si>
  <si>
    <t xml:space="preserve">субсидии бюджетам городских округов,
предоставляемых в рамках реализации подпрограммы
"Совершенствование системы управления в сфере
имущественно-земельных отношений Магаданской области
на 2016-2020 годы" государственной программы
Магаданской области "Управление государственным имуществом
Магаданской области" на 2016-2020 годы" 
</t>
  </si>
  <si>
    <t xml:space="preserve"> субсидии бюджетам городских округов
на создание в общеобразовательных организациях,
расположенных в сельской местности, условий для занятий
физической культурой и спортом в рамках подпрограммы
"Развитие общего образования в Магаданской области"
на 2014-2020 годы" государственной программы
Магаданской области "Развитие образования в
Магаданской области" на 2014-2020 годы"
</t>
  </si>
  <si>
    <t>федеральные ср-ва</t>
  </si>
  <si>
    <t>областные ср-ва</t>
  </si>
  <si>
    <t xml:space="preserve"> субсидии бюджетам городских округов,
предоставляемых в рамках реализации подпрограммы "Оказание
поддержки в обеспечении жильем молодых семей"
на 2014-2020 годы" государственной программы
Магаданской области "Обеспечение доступным и комфортным
жильем жителей Магаданской области на 2014-2020 годы",
для последующего предоставления молодым семьям - участникам
подпрограммы социальной выплаты на приобретение
(строительство) жилья
</t>
  </si>
  <si>
    <t xml:space="preserve">субсидии бюджетам городских округов
на реализацию подпрограммы "Оказание государственной
поддержки в обеспечении жильем молодых семей - участников
подпрограммы "Обеспечение жильем молодых семей", возраст
которых превышает 35 лет" на 2015-2020 годы" государственной
программы Магаданской области "Обеспечение
додетей-сиротступным и комфортным жильем жителей
Магаданской области на 2014-2020 годы"
</t>
  </si>
  <si>
    <t xml:space="preserve"> субсидии бюджетам городских округов
на реализацию муниципальных программ, направленных
на материально-техническое обеспечение и материальное
стимулирование народных дружинников в рамках реализации
подпрограммы "Профилактика правонарушений и обеспечение
общественной безопасности в Магаданской области"
на 2018-2024 годы" государственной программы
Магаданской области "Обеспечение безопасности, профилактика
правонарушений и противодействие незаконному обороту
наркотических средств в Магаданской области"
на 2018-2024 годы"
</t>
  </si>
  <si>
    <t xml:space="preserve">субсидии бюджетам городских округов
на организацию и проведение гастрономического фестиваля
"Колымское братство" в рамках подпрограммы "Развитие
торговли на территории Магаданской области
на 2016-2020 годы" государственной программы
Магаданской области "Развитие сельского хозяйства
Магаданской области на 2014-2020 годы"
</t>
  </si>
  <si>
    <t xml:space="preserve">субсидии бюджетам городских округов
на реализацию подпрограммы "Повышение устойчивости жилых
домов, основных объектов и систем жизнеобеспечения
на территории Магаданской области" на 2014-2019 годы"
государственной программы Магаданской области "Защита
населения и территории от чрезвычайных ситуаций
и обеспечение пожарной безопасности в Магаданской области"
на 2014-2019 годы"
</t>
  </si>
  <si>
    <t xml:space="preserve"> субсидии бюджетам городских округов
на строительство объектов коммунальной инфраструктуры
в рамках государственной программы Магаданской области
"Содействие муниципальным образованиям Магаданской области
в реализации муниципальных программ комплексного развития
коммунальной инфраструктуры" на 2014-2020 годы"
</t>
  </si>
  <si>
    <t xml:space="preserve">субсидии бюджетам городских округов
на осуществление мероприятий по реконструкции и капитальному
ремонту общеобразовательных организаций
</t>
  </si>
  <si>
    <t xml:space="preserve">субсидии бюджетам городских округов
на оказание содействия в обеспечении организации электро-,
тепло- и водоснабжения населения, водоотведения, снабжения
населения топливом, а также создание безопасных
и благоприятных условий проживания граждан
</t>
  </si>
  <si>
    <t xml:space="preserve">субсидии бюджетам городских округов
на возмещение расходов по присмотру и уходу
за детьми-инвалидами, детьми-сиротами и детьми, оставшимися
без попечения родителей, а также за детьми с туберкулезной
интоксикацией, обучающимися в муниципальных образовательных
организациях, реализующих образовательную программу
дошкольного образования, расположенных на территории
Магаданской области
</t>
  </si>
  <si>
    <t xml:space="preserve">субвенции бюджетам городских округов
на обеспечение осуществления государственных полномочий
в рамках подпрограммы "Обеспечение жилыми помещениями
детей-сирот, детей, оставшихся без попечения родителей, лиц
из числа детей-сирот, детей, оставшихся без попечения
родителей, в Магаданской области" на 2014-2020 годы"
</t>
  </si>
  <si>
    <t xml:space="preserve">
иные межбюджетных трансфертов бюджетам
городских округов на создание дополнительных мест для детей
в возрасте от 2 месяцев до 3 лет в образовательных
организациях, осуществляющих образовательную деятельность
по образовательным программам дошкольного образования
</t>
  </si>
  <si>
    <t xml:space="preserve">иные межбюджетных трансфертов бюджетам
городских округов на приобретение (выкуп) зданий и помещений
для реализации образовательных программ дошкольного
образования
</t>
  </si>
  <si>
    <t xml:space="preserve">иных межбюджетных трансфертов бюджетам
городских округов на благоустройство их территорий
и развитие объектов социально-культурного назначения
</t>
  </si>
  <si>
    <t xml:space="preserve">иных межбюджетных трансфертов бюджетам
городских округов на реализацию мероприятий планов
социального развития центров экономического роста субъектов
Российской Федерации, входящих в состав Дальневосточного
федерального округа, в рамках государственной программы
Магаданской области "Развитие физической культуры и спорта
в Магаданской области" на 2014-2020 годы"
</t>
  </si>
  <si>
    <t>Нераспределенный 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</si>
</sst>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?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2" fillId="0" borderId="0" xfId="0" applyFont="1" applyFill="1"/>
    <xf numFmtId="165" fontId="3" fillId="0" borderId="0" xfId="0" applyNumberFormat="1" applyFont="1" applyFill="1"/>
    <xf numFmtId="49" fontId="9" fillId="2" borderId="1" xfId="0" applyNumberFormat="1" applyFont="1" applyFill="1" applyBorder="1" applyAlignment="1">
      <alignment horizontal="justify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4" fontId="3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 applyProtection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165" fontId="4" fillId="2" borderId="0" xfId="0" applyNumberFormat="1" applyFont="1" applyFill="1" applyBorder="1" applyAlignment="1" applyProtection="1">
      <alignment horizontal="right" vertical="top" wrapText="1"/>
    </xf>
    <xf numFmtId="165" fontId="5" fillId="2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>
      <alignment horizontal="right" vertical="top"/>
    </xf>
    <xf numFmtId="165" fontId="3" fillId="2" borderId="0" xfId="1" applyNumberFormat="1" applyFont="1" applyFill="1" applyBorder="1" applyAlignment="1">
      <alignment horizontal="right" vertical="top"/>
    </xf>
    <xf numFmtId="165" fontId="2" fillId="2" borderId="0" xfId="1" applyNumberFormat="1" applyFont="1" applyFill="1" applyBorder="1" applyAlignment="1">
      <alignment horizontal="right" vertical="top"/>
    </xf>
    <xf numFmtId="165" fontId="2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/>
    <xf numFmtId="0" fontId="3" fillId="2" borderId="0" xfId="0" applyFont="1" applyFill="1"/>
    <xf numFmtId="165" fontId="3" fillId="2" borderId="1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>
      <alignment horizontal="justify" vertical="top" wrapText="1"/>
    </xf>
    <xf numFmtId="4" fontId="3" fillId="2" borderId="0" xfId="0" applyNumberFormat="1" applyFont="1" applyFill="1" applyBorder="1" applyAlignment="1">
      <alignment horizontal="center" vertical="top"/>
    </xf>
    <xf numFmtId="165" fontId="2" fillId="2" borderId="0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/>
    <xf numFmtId="4" fontId="2" fillId="0" borderId="0" xfId="0" applyNumberFormat="1" applyFont="1" applyFill="1" applyBorder="1"/>
    <xf numFmtId="165" fontId="6" fillId="2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/>
    <xf numFmtId="165" fontId="4" fillId="2" borderId="0" xfId="0" applyNumberFormat="1" applyFont="1" applyFill="1" applyBorder="1" applyAlignment="1" applyProtection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 applyProtection="1">
      <alignment horizontal="left" vertical="top" wrapText="1"/>
    </xf>
    <xf numFmtId="165" fontId="3" fillId="2" borderId="0" xfId="0" applyNumberFormat="1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left" vertical="top"/>
    </xf>
    <xf numFmtId="165" fontId="5" fillId="2" borderId="0" xfId="0" applyNumberFormat="1" applyFont="1" applyFill="1" applyBorder="1" applyAlignment="1" applyProtection="1">
      <alignment horizontal="left" vertical="top" wrapText="1"/>
    </xf>
    <xf numFmtId="165" fontId="4" fillId="2" borderId="0" xfId="0" applyNumberFormat="1" applyFont="1" applyFill="1" applyBorder="1" applyAlignment="1" applyProtection="1">
      <alignment horizontal="left" vertical="top" wrapText="1"/>
    </xf>
    <xf numFmtId="165" fontId="3" fillId="2" borderId="0" xfId="0" applyNumberFormat="1" applyFont="1" applyFill="1" applyBorder="1" applyAlignment="1">
      <alignment horizontal="left" vertical="top"/>
    </xf>
    <xf numFmtId="165" fontId="4" fillId="2" borderId="0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vertical="top"/>
    </xf>
    <xf numFmtId="165" fontId="10" fillId="2" borderId="1" xfId="0" applyNumberFormat="1" applyFont="1" applyFill="1" applyBorder="1" applyAlignment="1">
      <alignment horizontal="center" vertical="top"/>
    </xf>
    <xf numFmtId="165" fontId="4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wrapText="1"/>
    </xf>
    <xf numFmtId="0" fontId="5" fillId="2" borderId="2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top"/>
    </xf>
    <xf numFmtId="165" fontId="2" fillId="2" borderId="0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5" fillId="2" borderId="0" xfId="0" applyNumberFormat="1" applyFont="1" applyFill="1" applyBorder="1" applyAlignment="1" applyProtection="1">
      <alignment horizontal="center" vertical="top" wrapText="1"/>
    </xf>
    <xf numFmtId="165" fontId="5" fillId="2" borderId="1" xfId="0" applyNumberFormat="1" applyFont="1" applyFill="1" applyBorder="1" applyAlignment="1" applyProtection="1">
      <alignment horizontal="center" vertical="top" wrapText="1"/>
    </xf>
    <xf numFmtId="0" fontId="0" fillId="2" borderId="0" xfId="0" applyFill="1" applyBorder="1" applyAlignment="1">
      <alignment horizontal="center" vertical="top"/>
    </xf>
    <xf numFmtId="165" fontId="5" fillId="2" borderId="0" xfId="0" applyNumberFormat="1" applyFont="1" applyFill="1" applyBorder="1" applyAlignment="1" applyProtection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165" fontId="2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3" fontId="2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165" fontId="5" fillId="2" borderId="1" xfId="0" applyNumberFormat="1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center" vertical="top"/>
    </xf>
    <xf numFmtId="165" fontId="5" fillId="2" borderId="0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49" fontId="5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5" fontId="11" fillId="2" borderId="0" xfId="0" applyNumberFormat="1" applyFont="1" applyFill="1" applyAlignment="1">
      <alignment horizontal="center" vertical="center"/>
    </xf>
    <xf numFmtId="165" fontId="11" fillId="2" borderId="6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165" fontId="5" fillId="2" borderId="3" xfId="0" applyNumberFormat="1" applyFont="1" applyFill="1" applyBorder="1" applyAlignment="1" applyProtection="1">
      <alignment horizontal="center" vertical="top" wrapText="1"/>
    </xf>
    <xf numFmtId="2" fontId="12" fillId="2" borderId="1" xfId="0" applyNumberFormat="1" applyFont="1" applyFill="1" applyBorder="1" applyAlignment="1">
      <alignment horizontal="center" wrapText="1"/>
    </xf>
    <xf numFmtId="165" fontId="12" fillId="2" borderId="1" xfId="0" applyNumberFormat="1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 wrapText="1"/>
    </xf>
    <xf numFmtId="165" fontId="5" fillId="2" borderId="4" xfId="0" applyNumberFormat="1" applyFont="1" applyFill="1" applyBorder="1" applyAlignment="1" applyProtection="1">
      <alignment horizontal="center" vertical="top" wrapText="1"/>
    </xf>
    <xf numFmtId="165" fontId="5" fillId="2" borderId="5" xfId="0" applyNumberFormat="1" applyFont="1" applyFill="1" applyBorder="1" applyAlignment="1" applyProtection="1">
      <alignment horizontal="center" vertical="top" wrapText="1"/>
    </xf>
    <xf numFmtId="165" fontId="4" fillId="2" borderId="1" xfId="0" applyNumberFormat="1" applyFont="1" applyFill="1" applyBorder="1" applyAlignment="1" applyProtection="1">
      <alignment horizontal="left" vertical="top" wrapText="1"/>
    </xf>
    <xf numFmtId="165" fontId="3" fillId="2" borderId="1" xfId="1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justify" vertical="top" wrapText="1"/>
    </xf>
    <xf numFmtId="49" fontId="5" fillId="2" borderId="3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9"/>
  <sheetViews>
    <sheetView tabSelected="1" workbookViewId="0">
      <selection activeCell="F6" sqref="F6"/>
    </sheetView>
  </sheetViews>
  <sheetFormatPr defaultRowHeight="15.75" x14ac:dyDescent="0.25"/>
  <cols>
    <col min="1" max="1" width="54.5703125" style="29" bestFit="1" customWidth="1"/>
    <col min="2" max="2" width="25.28515625" style="29" customWidth="1"/>
    <col min="3" max="3" width="21.28515625" style="29" customWidth="1"/>
    <col min="4" max="4" width="17.85546875" style="29" customWidth="1"/>
    <col min="5" max="5" width="9.140625" style="1"/>
    <col min="6" max="6" width="10.140625" style="1" bestFit="1" customWidth="1"/>
    <col min="7" max="16384" width="9.140625" style="1"/>
  </cols>
  <sheetData>
    <row r="1" spans="1:4" ht="69.75" customHeight="1" x14ac:dyDescent="0.3">
      <c r="A1" s="75" t="s">
        <v>77</v>
      </c>
      <c r="B1" s="75"/>
      <c r="C1" s="75"/>
      <c r="D1" s="75"/>
    </row>
    <row r="2" spans="1:4" x14ac:dyDescent="0.25">
      <c r="A2" s="15"/>
      <c r="B2" s="15"/>
      <c r="C2" s="15"/>
      <c r="D2" s="15"/>
    </row>
    <row r="3" spans="1:4" x14ac:dyDescent="0.25">
      <c r="A3" s="15"/>
      <c r="B3" s="15"/>
      <c r="C3" s="15"/>
      <c r="D3" s="53" t="s">
        <v>0</v>
      </c>
    </row>
    <row r="4" spans="1:4" ht="31.5" x14ac:dyDescent="0.25">
      <c r="A4" s="16" t="s">
        <v>1</v>
      </c>
      <c r="B4" s="16" t="s">
        <v>2</v>
      </c>
      <c r="C4" s="16" t="s">
        <v>3</v>
      </c>
      <c r="D4" s="54" t="s">
        <v>4</v>
      </c>
    </row>
    <row r="5" spans="1:4" ht="18.75" x14ac:dyDescent="0.25">
      <c r="A5" s="77" t="s">
        <v>7</v>
      </c>
      <c r="B5" s="77"/>
      <c r="C5" s="77"/>
      <c r="D5" s="77"/>
    </row>
    <row r="6" spans="1:4" s="2" customFormat="1" ht="18.75" x14ac:dyDescent="0.3">
      <c r="A6" s="42"/>
      <c r="B6" s="17">
        <f>B12+B22+B27+B30+B35+B38+B43+B47+B58+B70+B81+B85+B88+B92+B95+B107+B118+B122+B125+B128+B131+B141+B145+B148+B153+B156+B159+B169+B176+B183+B188+B194+B205+B216+B221+B225+B230+B241+B252+B262+B268+B277+B280+B285+B288+B291+B302</f>
        <v>967195.00000000012</v>
      </c>
      <c r="C6" s="17">
        <f>C12+C22+C27+C30+C35+C38+C43+C47+C58+C70+C81+C85+C88+C92+C95+C107+C118+C122+C125+C128+C131+C141+C145+C148+C153+C156+C159+C169+C176+C183+C188+C194+C205+C216+C221+C225+C230+C241+C252+C262+C268+C277+C280+C285+C288+C291+C302+C310+C315+C326+C332+C337+C348+C358+C361+C365+C376+C379+C382+C388+C391+C394+C405</f>
        <v>1371795.1</v>
      </c>
      <c r="D6" s="17">
        <f>D12+D22+D27+D30+D35+D38+D43+D47+D58+D70+D81+D85+D88+D92+D95+D107+D118+D122+D125+D128+D131+D141+D145+D148+D153+D156+D159+D169+D176+D183+D188+D194+D205+D216+D221+D225+D230+D241+D252+D262+D268+D277+D280+D285+D288+D291+D302+D310+D315+D326+D332+D337+D348+D358+D361+D365+D376+D379+D382+D388+D391+D405</f>
        <v>712013.2</v>
      </c>
    </row>
    <row r="7" spans="1:4" s="2" customFormat="1" ht="34.5" customHeight="1" x14ac:dyDescent="0.3">
      <c r="A7" s="96" t="s">
        <v>13</v>
      </c>
      <c r="B7" s="97"/>
      <c r="C7" s="97"/>
      <c r="D7" s="98"/>
    </row>
    <row r="8" spans="1:4" s="2" customFormat="1" ht="18.75" x14ac:dyDescent="0.3">
      <c r="A8" s="6" t="s">
        <v>5</v>
      </c>
      <c r="B8" s="99">
        <v>0</v>
      </c>
      <c r="C8" s="99">
        <v>75</v>
      </c>
      <c r="D8" s="99">
        <v>0</v>
      </c>
    </row>
    <row r="9" spans="1:4" s="2" customFormat="1" ht="18.75" x14ac:dyDescent="0.3">
      <c r="A9" s="6" t="s">
        <v>10</v>
      </c>
      <c r="B9" s="99">
        <v>9</v>
      </c>
      <c r="C9" s="99">
        <v>0</v>
      </c>
      <c r="D9" s="99">
        <v>0</v>
      </c>
    </row>
    <row r="10" spans="1:4" s="2" customFormat="1" ht="18.75" x14ac:dyDescent="0.3">
      <c r="A10" s="6" t="s">
        <v>17</v>
      </c>
      <c r="B10" s="99">
        <v>55</v>
      </c>
      <c r="C10" s="99">
        <v>0</v>
      </c>
      <c r="D10" s="99">
        <v>0</v>
      </c>
    </row>
    <row r="11" spans="1:4" s="2" customFormat="1" ht="18.75" x14ac:dyDescent="0.3">
      <c r="A11" s="6" t="s">
        <v>6</v>
      </c>
      <c r="B11" s="99">
        <v>36</v>
      </c>
      <c r="C11" s="99">
        <v>25</v>
      </c>
      <c r="D11" s="99">
        <v>25</v>
      </c>
    </row>
    <row r="12" spans="1:4" s="2" customFormat="1" ht="18.75" x14ac:dyDescent="0.3">
      <c r="A12" s="100" t="s">
        <v>8</v>
      </c>
      <c r="B12" s="101">
        <f>SUM(B8:B11)</f>
        <v>100</v>
      </c>
      <c r="C12" s="101">
        <f>SUM(C8:C11)</f>
        <v>100</v>
      </c>
      <c r="D12" s="101">
        <f>SUM(D8:D11)</f>
        <v>25</v>
      </c>
    </row>
    <row r="13" spans="1:4" s="2" customFormat="1" ht="49.5" customHeight="1" x14ac:dyDescent="0.3">
      <c r="A13" s="102" t="s">
        <v>14</v>
      </c>
      <c r="B13" s="102"/>
      <c r="C13" s="102"/>
      <c r="D13" s="102"/>
    </row>
    <row r="14" spans="1:4" s="2" customFormat="1" ht="18.75" x14ac:dyDescent="0.3">
      <c r="A14" s="6" t="s">
        <v>6</v>
      </c>
      <c r="B14" s="103">
        <v>35</v>
      </c>
      <c r="C14" s="103">
        <v>80</v>
      </c>
      <c r="D14" s="103">
        <v>18</v>
      </c>
    </row>
    <row r="15" spans="1:4" s="2" customFormat="1" ht="18.75" x14ac:dyDescent="0.3">
      <c r="A15" s="6" t="s">
        <v>9</v>
      </c>
      <c r="B15" s="103">
        <v>0</v>
      </c>
      <c r="C15" s="103">
        <v>50</v>
      </c>
      <c r="D15" s="103">
        <v>20.5</v>
      </c>
    </row>
    <row r="16" spans="1:4" s="2" customFormat="1" ht="18.75" x14ac:dyDescent="0.3">
      <c r="A16" s="6" t="s">
        <v>10</v>
      </c>
      <c r="B16" s="103">
        <v>37.5</v>
      </c>
      <c r="C16" s="103">
        <v>50</v>
      </c>
      <c r="D16" s="103">
        <v>0</v>
      </c>
    </row>
    <row r="17" spans="1:4" s="2" customFormat="1" ht="18.75" x14ac:dyDescent="0.3">
      <c r="A17" s="6" t="s">
        <v>17</v>
      </c>
      <c r="B17" s="103">
        <v>35.5</v>
      </c>
      <c r="C17" s="103">
        <v>0</v>
      </c>
      <c r="D17" s="103">
        <v>0</v>
      </c>
    </row>
    <row r="18" spans="1:4" s="2" customFormat="1" ht="18.75" x14ac:dyDescent="0.3">
      <c r="A18" s="6" t="s">
        <v>11</v>
      </c>
      <c r="B18" s="103">
        <v>37</v>
      </c>
      <c r="C18" s="103">
        <v>50</v>
      </c>
      <c r="D18" s="103">
        <v>37</v>
      </c>
    </row>
    <row r="19" spans="1:4" s="2" customFormat="1" ht="18.75" x14ac:dyDescent="0.3">
      <c r="A19" s="6" t="s">
        <v>19</v>
      </c>
      <c r="B19" s="103">
        <v>35</v>
      </c>
      <c r="C19" s="103">
        <v>0</v>
      </c>
      <c r="D19" s="103">
        <v>0</v>
      </c>
    </row>
    <row r="20" spans="1:4" s="2" customFormat="1" ht="18.75" x14ac:dyDescent="0.3">
      <c r="A20" s="6" t="s">
        <v>16</v>
      </c>
      <c r="B20" s="103">
        <v>35</v>
      </c>
      <c r="C20" s="103">
        <v>0</v>
      </c>
      <c r="D20" s="103">
        <v>0</v>
      </c>
    </row>
    <row r="21" spans="1:4" s="2" customFormat="1" ht="18.75" x14ac:dyDescent="0.3">
      <c r="A21" s="6" t="s">
        <v>12</v>
      </c>
      <c r="B21" s="103">
        <v>35</v>
      </c>
      <c r="C21" s="103">
        <v>20</v>
      </c>
      <c r="D21" s="103">
        <v>20</v>
      </c>
    </row>
    <row r="22" spans="1:4" s="2" customFormat="1" ht="18.75" x14ac:dyDescent="0.3">
      <c r="A22" s="100" t="s">
        <v>8</v>
      </c>
      <c r="B22" s="104">
        <f>SUM(B14:B21)</f>
        <v>250</v>
      </c>
      <c r="C22" s="104">
        <f>SUM(C14:C21)</f>
        <v>250</v>
      </c>
      <c r="D22" s="104">
        <f>SUM(D14:D21)</f>
        <v>95.5</v>
      </c>
    </row>
    <row r="23" spans="1:4" s="2" customFormat="1" ht="32.25" customHeight="1" x14ac:dyDescent="0.3">
      <c r="A23" s="102" t="s">
        <v>15</v>
      </c>
      <c r="B23" s="102"/>
      <c r="C23" s="102"/>
      <c r="D23" s="102"/>
    </row>
    <row r="24" spans="1:4" s="3" customFormat="1" ht="18.75" x14ac:dyDescent="0.25">
      <c r="A24" s="6" t="s">
        <v>5</v>
      </c>
      <c r="B24" s="99">
        <v>30</v>
      </c>
      <c r="C24" s="99">
        <v>56</v>
      </c>
      <c r="D24" s="99">
        <v>0</v>
      </c>
    </row>
    <row r="25" spans="1:4" s="3" customFormat="1" ht="18.75" x14ac:dyDescent="0.25">
      <c r="A25" s="6" t="s">
        <v>6</v>
      </c>
      <c r="B25" s="99">
        <v>60</v>
      </c>
      <c r="C25" s="99">
        <v>74</v>
      </c>
      <c r="D25" s="99">
        <v>74</v>
      </c>
    </row>
    <row r="26" spans="1:4" s="3" customFormat="1" ht="18.75" x14ac:dyDescent="0.25">
      <c r="A26" s="6" t="s">
        <v>9</v>
      </c>
      <c r="B26" s="99">
        <v>40</v>
      </c>
      <c r="C26" s="99">
        <v>0</v>
      </c>
      <c r="D26" s="99">
        <v>0</v>
      </c>
    </row>
    <row r="27" spans="1:4" s="3" customFormat="1" ht="18.75" x14ac:dyDescent="0.25">
      <c r="A27" s="105" t="s">
        <v>8</v>
      </c>
      <c r="B27" s="106">
        <f>SUM(B24:B26)</f>
        <v>130</v>
      </c>
      <c r="C27" s="106">
        <f>SUM(C24:C25)</f>
        <v>130</v>
      </c>
      <c r="D27" s="106">
        <f>SUM(D24:D25)</f>
        <v>74</v>
      </c>
    </row>
    <row r="28" spans="1:4" ht="55.5" customHeight="1" x14ac:dyDescent="0.25">
      <c r="A28" s="102" t="s">
        <v>27</v>
      </c>
      <c r="B28" s="102"/>
      <c r="C28" s="102"/>
      <c r="D28" s="102"/>
    </row>
    <row r="29" spans="1:4" ht="22.5" customHeight="1" x14ac:dyDescent="0.25">
      <c r="A29" s="6" t="s">
        <v>5</v>
      </c>
      <c r="B29" s="107">
        <v>8799.9</v>
      </c>
      <c r="C29" s="107">
        <v>799.9</v>
      </c>
      <c r="D29" s="108">
        <v>223.8</v>
      </c>
    </row>
    <row r="30" spans="1:4" ht="26.25" customHeight="1" x14ac:dyDescent="0.25">
      <c r="A30" s="105" t="s">
        <v>8</v>
      </c>
      <c r="B30" s="109">
        <f>B29</f>
        <v>8799.9</v>
      </c>
      <c r="C30" s="109">
        <f>C29</f>
        <v>799.9</v>
      </c>
      <c r="D30" s="106">
        <f>D29</f>
        <v>223.8</v>
      </c>
    </row>
    <row r="31" spans="1:4" ht="53.25" customHeight="1" x14ac:dyDescent="0.25">
      <c r="A31" s="110" t="s">
        <v>26</v>
      </c>
      <c r="B31" s="110"/>
      <c r="C31" s="110"/>
      <c r="D31" s="110"/>
    </row>
    <row r="32" spans="1:4" ht="14.45" customHeight="1" x14ac:dyDescent="0.25">
      <c r="A32" s="6" t="s">
        <v>6</v>
      </c>
      <c r="B32" s="107">
        <v>800</v>
      </c>
      <c r="C32" s="107">
        <v>183</v>
      </c>
      <c r="D32" s="108">
        <v>183</v>
      </c>
    </row>
    <row r="33" spans="1:6" x14ac:dyDescent="0.25">
      <c r="A33" s="6" t="s">
        <v>11</v>
      </c>
      <c r="B33" s="107">
        <v>0</v>
      </c>
      <c r="C33" s="107">
        <v>355.9</v>
      </c>
      <c r="D33" s="108">
        <v>355.9</v>
      </c>
    </row>
    <row r="34" spans="1:6" x14ac:dyDescent="0.25">
      <c r="A34" s="6" t="s">
        <v>16</v>
      </c>
      <c r="B34" s="107">
        <v>0</v>
      </c>
      <c r="C34" s="107">
        <v>316</v>
      </c>
      <c r="D34" s="108">
        <v>316</v>
      </c>
    </row>
    <row r="35" spans="1:6" x14ac:dyDescent="0.25">
      <c r="A35" s="105" t="s">
        <v>8</v>
      </c>
      <c r="B35" s="109">
        <f>SUM(B32:B34)</f>
        <v>800</v>
      </c>
      <c r="C35" s="109">
        <f>SUM(C32:C34)</f>
        <v>854.9</v>
      </c>
      <c r="D35" s="109">
        <f>SUM(D32:D34)</f>
        <v>854.9</v>
      </c>
    </row>
    <row r="36" spans="1:6" ht="95.25" customHeight="1" x14ac:dyDescent="0.25">
      <c r="A36" s="111" t="s">
        <v>25</v>
      </c>
      <c r="B36" s="111"/>
      <c r="C36" s="111"/>
      <c r="D36" s="111"/>
    </row>
    <row r="37" spans="1:6" x14ac:dyDescent="0.25">
      <c r="A37" s="6" t="s">
        <v>5</v>
      </c>
      <c r="B37" s="112">
        <v>1809</v>
      </c>
      <c r="C37" s="113">
        <v>6532.7</v>
      </c>
      <c r="D37" s="108">
        <v>6532.7</v>
      </c>
    </row>
    <row r="38" spans="1:6" x14ac:dyDescent="0.25">
      <c r="A38" s="105" t="s">
        <v>8</v>
      </c>
      <c r="B38" s="8">
        <f>B37</f>
        <v>1809</v>
      </c>
      <c r="C38" s="8">
        <f>C37</f>
        <v>6532.7</v>
      </c>
      <c r="D38" s="8">
        <f>D37</f>
        <v>6532.7</v>
      </c>
    </row>
    <row r="39" spans="1:6" ht="115.5" customHeight="1" x14ac:dyDescent="0.25">
      <c r="A39" s="111" t="s">
        <v>28</v>
      </c>
      <c r="B39" s="111"/>
      <c r="C39" s="111"/>
      <c r="D39" s="111"/>
    </row>
    <row r="40" spans="1:6" ht="14.45" customHeight="1" x14ac:dyDescent="0.25">
      <c r="A40" s="6" t="s">
        <v>6</v>
      </c>
      <c r="B40" s="107">
        <v>33.299999999999997</v>
      </c>
      <c r="C40" s="107">
        <v>253.8</v>
      </c>
      <c r="D40" s="108">
        <v>0</v>
      </c>
    </row>
    <row r="41" spans="1:6" x14ac:dyDescent="0.25">
      <c r="A41" s="6" t="s">
        <v>17</v>
      </c>
      <c r="B41" s="107">
        <v>33.299999999999997</v>
      </c>
      <c r="C41" s="113">
        <v>181.5</v>
      </c>
      <c r="D41" s="108">
        <v>0</v>
      </c>
      <c r="F41" s="5"/>
    </row>
    <row r="42" spans="1:6" x14ac:dyDescent="0.25">
      <c r="A42" s="6" t="s">
        <v>10</v>
      </c>
      <c r="B42" s="107">
        <v>33.4</v>
      </c>
      <c r="C42" s="113">
        <v>31.5</v>
      </c>
      <c r="D42" s="108">
        <v>213</v>
      </c>
      <c r="F42" s="5"/>
    </row>
    <row r="43" spans="1:6" x14ac:dyDescent="0.25">
      <c r="A43" s="105" t="s">
        <v>8</v>
      </c>
      <c r="B43" s="8">
        <f>SUM(B40:B42)</f>
        <v>100</v>
      </c>
      <c r="C43" s="8">
        <f>SUM(C40:C42)</f>
        <v>466.8</v>
      </c>
      <c r="D43" s="8">
        <f>SUM(D40:D42)</f>
        <v>213</v>
      </c>
      <c r="F43" s="5"/>
    </row>
    <row r="44" spans="1:6" ht="101.25" customHeight="1" x14ac:dyDescent="0.25">
      <c r="A44" s="70" t="s">
        <v>29</v>
      </c>
      <c r="B44" s="70"/>
      <c r="C44" s="70"/>
      <c r="D44" s="70"/>
    </row>
    <row r="45" spans="1:6" ht="14.45" customHeight="1" x14ac:dyDescent="0.25">
      <c r="A45" s="6" t="s">
        <v>10</v>
      </c>
      <c r="B45" s="107">
        <v>1243.3</v>
      </c>
      <c r="C45" s="107">
        <v>1243.3</v>
      </c>
      <c r="D45" s="103">
        <v>690.4</v>
      </c>
    </row>
    <row r="46" spans="1:6" x14ac:dyDescent="0.25">
      <c r="A46" s="6" t="s">
        <v>17</v>
      </c>
      <c r="B46" s="107">
        <v>140.19999999999999</v>
      </c>
      <c r="C46" s="107">
        <v>787.2</v>
      </c>
      <c r="D46" s="103">
        <v>787.2</v>
      </c>
    </row>
    <row r="47" spans="1:6" ht="17.25" customHeight="1" x14ac:dyDescent="0.25">
      <c r="A47" s="105" t="s">
        <v>8</v>
      </c>
      <c r="B47" s="109">
        <f>SUM(B45:B46)</f>
        <v>1383.5</v>
      </c>
      <c r="C47" s="109">
        <f>SUM(C45:C46)</f>
        <v>2030.5</v>
      </c>
      <c r="D47" s="109">
        <f>SUM(D45:D46)</f>
        <v>1477.6</v>
      </c>
    </row>
    <row r="48" spans="1:6" ht="101.25" customHeight="1" x14ac:dyDescent="0.25">
      <c r="A48" s="70" t="s">
        <v>18</v>
      </c>
      <c r="B48" s="70"/>
      <c r="C48" s="70"/>
      <c r="D48" s="70"/>
    </row>
    <row r="49" spans="1:4" ht="15" customHeight="1" x14ac:dyDescent="0.25">
      <c r="A49" s="6" t="s">
        <v>5</v>
      </c>
      <c r="B49" s="18">
        <v>7578</v>
      </c>
      <c r="C49" s="108">
        <v>11188</v>
      </c>
      <c r="D49" s="108">
        <v>11188</v>
      </c>
    </row>
    <row r="50" spans="1:4" ht="15" customHeight="1" x14ac:dyDescent="0.25">
      <c r="A50" s="6" t="s">
        <v>6</v>
      </c>
      <c r="B50" s="18">
        <v>3607.6</v>
      </c>
      <c r="C50" s="108">
        <v>1208.5</v>
      </c>
      <c r="D50" s="108">
        <v>1208.5</v>
      </c>
    </row>
    <row r="51" spans="1:4" ht="15" customHeight="1" x14ac:dyDescent="0.25">
      <c r="A51" s="6" t="s">
        <v>9</v>
      </c>
      <c r="B51" s="18">
        <v>1915.9</v>
      </c>
      <c r="C51" s="108">
        <v>2170.9</v>
      </c>
      <c r="D51" s="108">
        <v>2170.9</v>
      </c>
    </row>
    <row r="52" spans="1:4" ht="15" customHeight="1" x14ac:dyDescent="0.25">
      <c r="A52" s="6" t="s">
        <v>10</v>
      </c>
      <c r="B52" s="18">
        <v>800.6</v>
      </c>
      <c r="C52" s="108">
        <v>279.2</v>
      </c>
      <c r="D52" s="108">
        <v>0</v>
      </c>
    </row>
    <row r="53" spans="1:4" ht="15" customHeight="1" x14ac:dyDescent="0.25">
      <c r="A53" s="6" t="s">
        <v>17</v>
      </c>
      <c r="B53" s="18">
        <v>931.1</v>
      </c>
      <c r="C53" s="108">
        <v>1082.5999999999999</v>
      </c>
      <c r="D53" s="108">
        <v>1082.5999999999999</v>
      </c>
    </row>
    <row r="54" spans="1:4" ht="15" customHeight="1" x14ac:dyDescent="0.25">
      <c r="A54" s="6" t="s">
        <v>19</v>
      </c>
      <c r="B54" s="18">
        <v>2851.7</v>
      </c>
      <c r="C54" s="108">
        <v>1274.9000000000001</v>
      </c>
      <c r="D54" s="108">
        <v>1274.9000000000001</v>
      </c>
    </row>
    <row r="55" spans="1:4" ht="15" customHeight="1" x14ac:dyDescent="0.25">
      <c r="A55" s="6" t="s">
        <v>11</v>
      </c>
      <c r="B55" s="18">
        <v>1656.4</v>
      </c>
      <c r="C55" s="108">
        <v>2445.4</v>
      </c>
      <c r="D55" s="108">
        <v>2445.4</v>
      </c>
    </row>
    <row r="56" spans="1:4" x14ac:dyDescent="0.25">
      <c r="A56" s="30" t="s">
        <v>12</v>
      </c>
      <c r="B56" s="18">
        <v>2610.9</v>
      </c>
      <c r="C56" s="113">
        <v>2939.9</v>
      </c>
      <c r="D56" s="113">
        <v>2939.9</v>
      </c>
    </row>
    <row r="57" spans="1:4" x14ac:dyDescent="0.25">
      <c r="A57" s="30" t="s">
        <v>16</v>
      </c>
      <c r="B57" s="18">
        <v>3047.8</v>
      </c>
      <c r="C57" s="113">
        <v>2410.6</v>
      </c>
      <c r="D57" s="113">
        <v>2410.6</v>
      </c>
    </row>
    <row r="58" spans="1:4" x14ac:dyDescent="0.25">
      <c r="A58" s="7" t="s">
        <v>8</v>
      </c>
      <c r="B58" s="19">
        <f>SUM(B49:B57)</f>
        <v>25000.000000000004</v>
      </c>
      <c r="C58" s="8">
        <f>SUM(C49:C57)</f>
        <v>25000.000000000004</v>
      </c>
      <c r="D58" s="8">
        <f>SUM(D49:D57)</f>
        <v>24720.800000000003</v>
      </c>
    </row>
    <row r="59" spans="1:4" ht="66" customHeight="1" x14ac:dyDescent="0.25">
      <c r="A59" s="70" t="s">
        <v>30</v>
      </c>
      <c r="B59" s="70"/>
      <c r="C59" s="70"/>
      <c r="D59" s="70"/>
    </row>
    <row r="60" spans="1:4" ht="21.75" customHeight="1" x14ac:dyDescent="0.25">
      <c r="A60" s="65" t="s">
        <v>20</v>
      </c>
      <c r="B60" s="114"/>
      <c r="C60" s="114"/>
      <c r="D60" s="115"/>
    </row>
    <row r="61" spans="1:4" ht="14.45" customHeight="1" x14ac:dyDescent="0.25">
      <c r="A61" s="6" t="s">
        <v>5</v>
      </c>
      <c r="B61" s="18">
        <v>1731</v>
      </c>
      <c r="C61" s="18">
        <v>1731</v>
      </c>
      <c r="D61" s="18">
        <v>0</v>
      </c>
    </row>
    <row r="62" spans="1:4" x14ac:dyDescent="0.25">
      <c r="A62" s="6" t="s">
        <v>6</v>
      </c>
      <c r="B62" s="18">
        <v>231.8</v>
      </c>
      <c r="C62" s="18">
        <v>231.8</v>
      </c>
      <c r="D62" s="18">
        <v>12.7</v>
      </c>
    </row>
    <row r="63" spans="1:4" x14ac:dyDescent="0.25">
      <c r="A63" s="6" t="s">
        <v>9</v>
      </c>
      <c r="B63" s="18">
        <v>137.30000000000001</v>
      </c>
      <c r="C63" s="18">
        <v>137.30000000000001</v>
      </c>
      <c r="D63" s="18">
        <v>0</v>
      </c>
    </row>
    <row r="64" spans="1:4" x14ac:dyDescent="0.25">
      <c r="A64" s="6" t="s">
        <v>10</v>
      </c>
      <c r="B64" s="18">
        <v>48.1</v>
      </c>
      <c r="C64" s="18">
        <v>48.1</v>
      </c>
      <c r="D64" s="18">
        <v>0</v>
      </c>
    </row>
    <row r="65" spans="1:6" x14ac:dyDescent="0.25">
      <c r="A65" s="6" t="s">
        <v>17</v>
      </c>
      <c r="B65" s="18">
        <v>74.8</v>
      </c>
      <c r="C65" s="18">
        <v>74.8</v>
      </c>
      <c r="D65" s="18">
        <v>0</v>
      </c>
    </row>
    <row r="66" spans="1:6" x14ac:dyDescent="0.25">
      <c r="A66" s="6" t="s">
        <v>19</v>
      </c>
      <c r="B66" s="18">
        <v>199.7</v>
      </c>
      <c r="C66" s="18">
        <v>199.7</v>
      </c>
      <c r="D66" s="18">
        <v>0</v>
      </c>
    </row>
    <row r="67" spans="1:6" x14ac:dyDescent="0.25">
      <c r="A67" s="6" t="s">
        <v>11</v>
      </c>
      <c r="B67" s="18">
        <v>80.3</v>
      </c>
      <c r="C67" s="18">
        <v>80.3</v>
      </c>
      <c r="D67" s="18">
        <v>0</v>
      </c>
    </row>
    <row r="68" spans="1:6" x14ac:dyDescent="0.25">
      <c r="A68" s="30" t="s">
        <v>12</v>
      </c>
      <c r="B68" s="18">
        <v>171.1</v>
      </c>
      <c r="C68" s="18">
        <v>171.1</v>
      </c>
      <c r="D68" s="18">
        <v>171.1</v>
      </c>
    </row>
    <row r="69" spans="1:6" x14ac:dyDescent="0.25">
      <c r="A69" s="30" t="s">
        <v>16</v>
      </c>
      <c r="B69" s="18">
        <v>178.3</v>
      </c>
      <c r="C69" s="18">
        <v>178.3</v>
      </c>
      <c r="D69" s="18">
        <v>0</v>
      </c>
    </row>
    <row r="70" spans="1:6" s="4" customFormat="1" x14ac:dyDescent="0.25">
      <c r="A70" s="7" t="s">
        <v>8</v>
      </c>
      <c r="B70" s="19">
        <f>SUM(B61:B69)</f>
        <v>2852.4</v>
      </c>
      <c r="C70" s="19">
        <f>SUM(C61:C69)</f>
        <v>2852.4</v>
      </c>
      <c r="D70" s="19">
        <f>SUM(D61:D69)</f>
        <v>183.79999999999998</v>
      </c>
      <c r="F70" s="10"/>
    </row>
    <row r="71" spans="1:6" s="4" customFormat="1" x14ac:dyDescent="0.25">
      <c r="A71" s="65" t="s">
        <v>21</v>
      </c>
      <c r="B71" s="73"/>
      <c r="C71" s="73"/>
      <c r="D71" s="74"/>
    </row>
    <row r="72" spans="1:6" s="4" customFormat="1" x14ac:dyDescent="0.25">
      <c r="A72" s="6" t="s">
        <v>5</v>
      </c>
      <c r="B72" s="18">
        <v>17502.5</v>
      </c>
      <c r="C72" s="18">
        <v>17502.5</v>
      </c>
      <c r="D72" s="18">
        <v>0</v>
      </c>
      <c r="F72" s="10"/>
    </row>
    <row r="73" spans="1:6" s="4" customFormat="1" x14ac:dyDescent="0.25">
      <c r="A73" s="6" t="s">
        <v>6</v>
      </c>
      <c r="B73" s="18">
        <v>2343.3000000000002</v>
      </c>
      <c r="C73" s="18">
        <v>2343.3000000000002</v>
      </c>
      <c r="D73" s="18">
        <v>138.9</v>
      </c>
    </row>
    <row r="74" spans="1:6" s="4" customFormat="1" x14ac:dyDescent="0.25">
      <c r="A74" s="6" t="s">
        <v>9</v>
      </c>
      <c r="B74" s="18">
        <v>1387.9</v>
      </c>
      <c r="C74" s="18">
        <v>1387.9</v>
      </c>
      <c r="D74" s="18">
        <v>0</v>
      </c>
    </row>
    <row r="75" spans="1:6" s="4" customFormat="1" x14ac:dyDescent="0.25">
      <c r="A75" s="6" t="s">
        <v>10</v>
      </c>
      <c r="B75" s="18">
        <v>486.7</v>
      </c>
      <c r="C75" s="18">
        <v>486.7</v>
      </c>
      <c r="D75" s="18">
        <v>0</v>
      </c>
    </row>
    <row r="76" spans="1:6" s="4" customFormat="1" x14ac:dyDescent="0.25">
      <c r="A76" s="6" t="s">
        <v>17</v>
      </c>
      <c r="B76" s="18">
        <v>757.1</v>
      </c>
      <c r="C76" s="18">
        <v>757.1</v>
      </c>
      <c r="D76" s="18">
        <v>0</v>
      </c>
    </row>
    <row r="77" spans="1:6" s="4" customFormat="1" x14ac:dyDescent="0.25">
      <c r="A77" s="6" t="s">
        <v>19</v>
      </c>
      <c r="B77" s="18">
        <v>2018.8</v>
      </c>
      <c r="C77" s="18">
        <v>2018.8</v>
      </c>
      <c r="D77" s="18">
        <v>0</v>
      </c>
    </row>
    <row r="78" spans="1:6" s="4" customFormat="1" x14ac:dyDescent="0.25">
      <c r="A78" s="6" t="s">
        <v>11</v>
      </c>
      <c r="B78" s="18">
        <v>811.1</v>
      </c>
      <c r="C78" s="18">
        <v>811.1</v>
      </c>
      <c r="D78" s="18">
        <v>0</v>
      </c>
    </row>
    <row r="79" spans="1:6" s="4" customFormat="1" x14ac:dyDescent="0.25">
      <c r="A79" s="30" t="s">
        <v>12</v>
      </c>
      <c r="B79" s="18">
        <v>1730.4</v>
      </c>
      <c r="C79" s="18">
        <v>1730.4</v>
      </c>
      <c r="D79" s="18">
        <v>1730.4</v>
      </c>
    </row>
    <row r="80" spans="1:6" s="4" customFormat="1" x14ac:dyDescent="0.25">
      <c r="A80" s="30" t="s">
        <v>16</v>
      </c>
      <c r="B80" s="18">
        <v>1802.5</v>
      </c>
      <c r="C80" s="18">
        <v>1802.5</v>
      </c>
      <c r="D80" s="18">
        <v>0</v>
      </c>
    </row>
    <row r="81" spans="1:6" s="4" customFormat="1" x14ac:dyDescent="0.25">
      <c r="A81" s="7" t="s">
        <v>8</v>
      </c>
      <c r="B81" s="19">
        <f>SUM(B72:B80)</f>
        <v>28840.3</v>
      </c>
      <c r="C81" s="19">
        <f>SUM(C72:C80)</f>
        <v>28840.3</v>
      </c>
      <c r="D81" s="19">
        <f>SUM(D72:D80)</f>
        <v>1869.3000000000002</v>
      </c>
    </row>
    <row r="82" spans="1:6" s="4" customFormat="1" ht="99" customHeight="1" x14ac:dyDescent="0.25">
      <c r="A82" s="76" t="s">
        <v>31</v>
      </c>
      <c r="B82" s="76"/>
      <c r="C82" s="76"/>
      <c r="D82" s="76"/>
    </row>
    <row r="83" spans="1:6" x14ac:dyDescent="0.25">
      <c r="A83" s="85" t="s">
        <v>20</v>
      </c>
      <c r="B83" s="116"/>
      <c r="C83" s="116"/>
      <c r="D83" s="117"/>
    </row>
    <row r="84" spans="1:6" ht="16.5" customHeight="1" x14ac:dyDescent="0.25">
      <c r="A84" s="6" t="s">
        <v>10</v>
      </c>
      <c r="B84" s="20">
        <v>290</v>
      </c>
      <c r="C84" s="118">
        <v>317.89999999999998</v>
      </c>
      <c r="D84" s="119">
        <v>211.3</v>
      </c>
    </row>
    <row r="85" spans="1:6" x14ac:dyDescent="0.25">
      <c r="A85" s="7" t="s">
        <v>8</v>
      </c>
      <c r="B85" s="59">
        <f>B84</f>
        <v>290</v>
      </c>
      <c r="C85" s="120">
        <f>C84</f>
        <v>317.89999999999998</v>
      </c>
      <c r="D85" s="121">
        <f>D84</f>
        <v>211.3</v>
      </c>
      <c r="F85" s="5"/>
    </row>
    <row r="86" spans="1:6" ht="20.25" customHeight="1" x14ac:dyDescent="0.25">
      <c r="A86" s="85" t="s">
        <v>21</v>
      </c>
      <c r="B86" s="116"/>
      <c r="C86" s="116"/>
      <c r="D86" s="117"/>
      <c r="F86" s="5"/>
    </row>
    <row r="87" spans="1:6" x14ac:dyDescent="0.25">
      <c r="A87" s="6" t="s">
        <v>10</v>
      </c>
      <c r="B87" s="20">
        <v>3213.8</v>
      </c>
      <c r="C87" s="118">
        <v>3213.8</v>
      </c>
      <c r="D87" s="119">
        <v>2136.8000000000002</v>
      </c>
    </row>
    <row r="88" spans="1:6" x14ac:dyDescent="0.25">
      <c r="A88" s="7" t="s">
        <v>8</v>
      </c>
      <c r="B88" s="59">
        <f>C88</f>
        <v>3213.8</v>
      </c>
      <c r="C88" s="122">
        <f>C87</f>
        <v>3213.8</v>
      </c>
      <c r="D88" s="123">
        <f>D87</f>
        <v>2136.8000000000002</v>
      </c>
    </row>
    <row r="89" spans="1:6" ht="48.75" customHeight="1" x14ac:dyDescent="0.25">
      <c r="A89" s="76" t="s">
        <v>32</v>
      </c>
      <c r="B89" s="76"/>
      <c r="C89" s="76"/>
      <c r="D89" s="76"/>
    </row>
    <row r="90" spans="1:6" ht="20.25" customHeight="1" x14ac:dyDescent="0.25">
      <c r="A90" s="124" t="s">
        <v>20</v>
      </c>
      <c r="B90" s="73"/>
      <c r="C90" s="73"/>
      <c r="D90" s="74"/>
    </row>
    <row r="91" spans="1:6" ht="15" customHeight="1" x14ac:dyDescent="0.25">
      <c r="A91" s="6" t="s">
        <v>5</v>
      </c>
      <c r="B91" s="20">
        <v>1582.4</v>
      </c>
      <c r="C91" s="119">
        <v>1582.4</v>
      </c>
      <c r="D91" s="119">
        <v>414.5</v>
      </c>
    </row>
    <row r="92" spans="1:6" x14ac:dyDescent="0.25">
      <c r="A92" s="7" t="s">
        <v>8</v>
      </c>
      <c r="B92" s="59">
        <f>B91</f>
        <v>1582.4</v>
      </c>
      <c r="C92" s="123">
        <f>C91</f>
        <v>1582.4</v>
      </c>
      <c r="D92" s="123">
        <f>D91</f>
        <v>414.5</v>
      </c>
      <c r="F92" s="5"/>
    </row>
    <row r="93" spans="1:6" x14ac:dyDescent="0.25">
      <c r="A93" s="85" t="s">
        <v>21</v>
      </c>
      <c r="B93" s="116"/>
      <c r="C93" s="116"/>
      <c r="D93" s="117"/>
    </row>
    <row r="94" spans="1:6" x14ac:dyDescent="0.25">
      <c r="A94" s="6" t="s">
        <v>5</v>
      </c>
      <c r="B94" s="20">
        <v>16000</v>
      </c>
      <c r="C94" s="119">
        <v>16000</v>
      </c>
      <c r="D94" s="119">
        <v>4190.6000000000004</v>
      </c>
    </row>
    <row r="95" spans="1:6" x14ac:dyDescent="0.25">
      <c r="A95" s="7" t="s">
        <v>8</v>
      </c>
      <c r="B95" s="59">
        <f>B94</f>
        <v>16000</v>
      </c>
      <c r="C95" s="123">
        <f>C94</f>
        <v>16000</v>
      </c>
      <c r="D95" s="123">
        <f>D94</f>
        <v>4190.6000000000004</v>
      </c>
    </row>
    <row r="96" spans="1:6" ht="63" customHeight="1" x14ac:dyDescent="0.25">
      <c r="A96" s="76" t="s">
        <v>33</v>
      </c>
      <c r="B96" s="76"/>
      <c r="C96" s="76"/>
      <c r="D96" s="76"/>
    </row>
    <row r="97" spans="1:4" x14ac:dyDescent="0.25">
      <c r="A97" s="124" t="s">
        <v>20</v>
      </c>
      <c r="B97" s="73"/>
      <c r="C97" s="73"/>
      <c r="D97" s="74"/>
    </row>
    <row r="98" spans="1:4" x14ac:dyDescent="0.25">
      <c r="A98" s="6" t="s">
        <v>5</v>
      </c>
      <c r="B98" s="20">
        <v>0</v>
      </c>
      <c r="C98" s="20">
        <v>0.9</v>
      </c>
      <c r="D98" s="20">
        <v>0</v>
      </c>
    </row>
    <row r="99" spans="1:4" x14ac:dyDescent="0.25">
      <c r="A99" s="6" t="s">
        <v>6</v>
      </c>
      <c r="B99" s="20">
        <v>0</v>
      </c>
      <c r="C99" s="20">
        <v>1</v>
      </c>
      <c r="D99" s="20">
        <v>0</v>
      </c>
    </row>
    <row r="100" spans="1:4" x14ac:dyDescent="0.25">
      <c r="A100" s="6" t="s">
        <v>9</v>
      </c>
      <c r="B100" s="20">
        <v>0</v>
      </c>
      <c r="C100" s="20">
        <v>0.3</v>
      </c>
      <c r="D100" s="20">
        <v>0</v>
      </c>
    </row>
    <row r="101" spans="1:4" x14ac:dyDescent="0.25">
      <c r="A101" s="6" t="s">
        <v>10</v>
      </c>
      <c r="B101" s="20">
        <v>0</v>
      </c>
      <c r="C101" s="20">
        <v>0.6</v>
      </c>
      <c r="D101" s="20">
        <v>0</v>
      </c>
    </row>
    <row r="102" spans="1:4" x14ac:dyDescent="0.25">
      <c r="A102" s="6" t="s">
        <v>17</v>
      </c>
      <c r="B102" s="20">
        <v>0</v>
      </c>
      <c r="C102" s="20">
        <v>0.3</v>
      </c>
      <c r="D102" s="20">
        <v>0</v>
      </c>
    </row>
    <row r="103" spans="1:4" ht="14.45" customHeight="1" x14ac:dyDescent="0.25">
      <c r="A103" s="6" t="s">
        <v>19</v>
      </c>
      <c r="B103" s="20">
        <v>0</v>
      </c>
      <c r="C103" s="20">
        <v>0.3</v>
      </c>
      <c r="D103" s="20">
        <v>0</v>
      </c>
    </row>
    <row r="104" spans="1:4" ht="14.45" customHeight="1" x14ac:dyDescent="0.25">
      <c r="A104" s="6" t="s">
        <v>11</v>
      </c>
      <c r="B104" s="20">
        <v>0</v>
      </c>
      <c r="C104" s="20">
        <v>0.4</v>
      </c>
      <c r="D104" s="20">
        <v>0</v>
      </c>
    </row>
    <row r="105" spans="1:4" ht="14.45" customHeight="1" x14ac:dyDescent="0.25">
      <c r="A105" s="30" t="s">
        <v>12</v>
      </c>
      <c r="B105" s="20">
        <v>0</v>
      </c>
      <c r="C105" s="20">
        <v>0.3</v>
      </c>
      <c r="D105" s="20">
        <v>0</v>
      </c>
    </row>
    <row r="106" spans="1:4" ht="14.45" customHeight="1" x14ac:dyDescent="0.25">
      <c r="A106" s="30" t="s">
        <v>16</v>
      </c>
      <c r="B106" s="20">
        <v>0</v>
      </c>
      <c r="C106" s="20">
        <v>0.4</v>
      </c>
      <c r="D106" s="20">
        <v>0</v>
      </c>
    </row>
    <row r="107" spans="1:4" ht="14.45" customHeight="1" x14ac:dyDescent="0.25">
      <c r="A107" s="7" t="s">
        <v>8</v>
      </c>
      <c r="B107" s="59">
        <f>SUM(B98:B106)</f>
        <v>0</v>
      </c>
      <c r="C107" s="59">
        <f>SUM(C98:C106)</f>
        <v>4.5</v>
      </c>
      <c r="D107" s="59">
        <f>SUM(D98:D106)</f>
        <v>0</v>
      </c>
    </row>
    <row r="108" spans="1:4" x14ac:dyDescent="0.25">
      <c r="A108" s="85" t="s">
        <v>21</v>
      </c>
      <c r="B108" s="116"/>
      <c r="C108" s="116"/>
      <c r="D108" s="117"/>
    </row>
    <row r="109" spans="1:4" x14ac:dyDescent="0.25">
      <c r="A109" s="6" t="s">
        <v>5</v>
      </c>
      <c r="B109" s="125">
        <v>0</v>
      </c>
      <c r="C109" s="126">
        <v>9</v>
      </c>
      <c r="D109" s="126">
        <v>0</v>
      </c>
    </row>
    <row r="110" spans="1:4" x14ac:dyDescent="0.25">
      <c r="A110" s="6" t="s">
        <v>6</v>
      </c>
      <c r="B110" s="125">
        <v>0</v>
      </c>
      <c r="C110" s="126">
        <v>10</v>
      </c>
      <c r="D110" s="126">
        <v>0</v>
      </c>
    </row>
    <row r="111" spans="1:4" x14ac:dyDescent="0.25">
      <c r="A111" s="6" t="s">
        <v>9</v>
      </c>
      <c r="B111" s="125">
        <v>0</v>
      </c>
      <c r="C111" s="126">
        <v>3</v>
      </c>
      <c r="D111" s="126">
        <v>0</v>
      </c>
    </row>
    <row r="112" spans="1:4" x14ac:dyDescent="0.25">
      <c r="A112" s="6" t="s">
        <v>10</v>
      </c>
      <c r="B112" s="125">
        <v>0</v>
      </c>
      <c r="C112" s="126">
        <v>6</v>
      </c>
      <c r="D112" s="126">
        <v>0</v>
      </c>
    </row>
    <row r="113" spans="1:4" x14ac:dyDescent="0.25">
      <c r="A113" s="6" t="s">
        <v>17</v>
      </c>
      <c r="B113" s="125">
        <v>0</v>
      </c>
      <c r="C113" s="126">
        <v>3</v>
      </c>
      <c r="D113" s="126">
        <v>0</v>
      </c>
    </row>
    <row r="114" spans="1:4" x14ac:dyDescent="0.25">
      <c r="A114" s="6" t="s">
        <v>19</v>
      </c>
      <c r="B114" s="125">
        <v>0</v>
      </c>
      <c r="C114" s="126">
        <v>3</v>
      </c>
      <c r="D114" s="126">
        <v>0</v>
      </c>
    </row>
    <row r="115" spans="1:4" x14ac:dyDescent="0.25">
      <c r="A115" s="6" t="s">
        <v>11</v>
      </c>
      <c r="B115" s="125">
        <v>0</v>
      </c>
      <c r="C115" s="126">
        <v>4</v>
      </c>
      <c r="D115" s="126">
        <v>0</v>
      </c>
    </row>
    <row r="116" spans="1:4" x14ac:dyDescent="0.25">
      <c r="A116" s="30" t="s">
        <v>12</v>
      </c>
      <c r="B116" s="125">
        <v>0</v>
      </c>
      <c r="C116" s="126">
        <v>3</v>
      </c>
      <c r="D116" s="126">
        <v>0</v>
      </c>
    </row>
    <row r="117" spans="1:4" x14ac:dyDescent="0.25">
      <c r="A117" s="30" t="s">
        <v>16</v>
      </c>
      <c r="B117" s="125">
        <v>0</v>
      </c>
      <c r="C117" s="126">
        <v>4</v>
      </c>
      <c r="D117" s="126">
        <v>0</v>
      </c>
    </row>
    <row r="118" spans="1:4" x14ac:dyDescent="0.25">
      <c r="A118" s="7" t="s">
        <v>8</v>
      </c>
      <c r="B118" s="127">
        <f>SUM(B109:B117)</f>
        <v>0</v>
      </c>
      <c r="C118" s="127">
        <f>SUM(C109:C117)</f>
        <v>45</v>
      </c>
      <c r="D118" s="127">
        <f>SUM(D109:D117)</f>
        <v>0</v>
      </c>
    </row>
    <row r="119" spans="1:4" ht="75.75" customHeight="1" x14ac:dyDescent="0.25">
      <c r="A119" s="76" t="s">
        <v>34</v>
      </c>
      <c r="B119" s="76"/>
      <c r="C119" s="76"/>
      <c r="D119" s="76"/>
    </row>
    <row r="120" spans="1:4" x14ac:dyDescent="0.25">
      <c r="A120" s="124" t="s">
        <v>20</v>
      </c>
      <c r="B120" s="73"/>
      <c r="C120" s="73"/>
      <c r="D120" s="74"/>
    </row>
    <row r="121" spans="1:4" x14ac:dyDescent="0.25">
      <c r="A121" s="6" t="s">
        <v>6</v>
      </c>
      <c r="B121" s="20">
        <v>0</v>
      </c>
      <c r="C121" s="20">
        <v>14.9</v>
      </c>
      <c r="D121" s="20">
        <v>0</v>
      </c>
    </row>
    <row r="122" spans="1:4" x14ac:dyDescent="0.25">
      <c r="A122" s="7" t="s">
        <v>8</v>
      </c>
      <c r="B122" s="59">
        <f>B121</f>
        <v>0</v>
      </c>
      <c r="C122" s="59">
        <f>C121</f>
        <v>14.9</v>
      </c>
      <c r="D122" s="59">
        <f>D121</f>
        <v>0</v>
      </c>
    </row>
    <row r="123" spans="1:4" x14ac:dyDescent="0.25">
      <c r="A123" s="85" t="s">
        <v>21</v>
      </c>
      <c r="B123" s="116"/>
      <c r="C123" s="116"/>
      <c r="D123" s="117"/>
    </row>
    <row r="124" spans="1:4" ht="15.75" customHeight="1" x14ac:dyDescent="0.25">
      <c r="A124" s="6" t="s">
        <v>6</v>
      </c>
      <c r="B124" s="20">
        <v>0</v>
      </c>
      <c r="C124" s="20">
        <v>150</v>
      </c>
      <c r="D124" s="20">
        <v>0</v>
      </c>
    </row>
    <row r="125" spans="1:4" x14ac:dyDescent="0.25">
      <c r="A125" s="7" t="s">
        <v>8</v>
      </c>
      <c r="B125" s="59">
        <f>B124</f>
        <v>0</v>
      </c>
      <c r="C125" s="59">
        <f>C124</f>
        <v>150</v>
      </c>
      <c r="D125" s="59">
        <f>D124</f>
        <v>0</v>
      </c>
    </row>
    <row r="126" spans="1:4" ht="37.5" customHeight="1" x14ac:dyDescent="0.25">
      <c r="A126" s="70" t="s">
        <v>35</v>
      </c>
      <c r="B126" s="70"/>
      <c r="C126" s="70"/>
      <c r="D126" s="70"/>
    </row>
    <row r="127" spans="1:4" x14ac:dyDescent="0.25">
      <c r="A127" s="6" t="s">
        <v>5</v>
      </c>
      <c r="B127" s="107">
        <v>0</v>
      </c>
      <c r="C127" s="107">
        <v>11631.3</v>
      </c>
      <c r="D127" s="112">
        <v>0</v>
      </c>
    </row>
    <row r="128" spans="1:4" x14ac:dyDescent="0.25">
      <c r="A128" s="7" t="s">
        <v>8</v>
      </c>
      <c r="B128" s="109">
        <f>B127</f>
        <v>0</v>
      </c>
      <c r="C128" s="109">
        <f>C127</f>
        <v>11631.3</v>
      </c>
      <c r="D128" s="57">
        <f>D127</f>
        <v>0</v>
      </c>
    </row>
    <row r="129" spans="1:4" s="4" customFormat="1" ht="50.25" customHeight="1" x14ac:dyDescent="0.25">
      <c r="A129" s="110" t="s">
        <v>36</v>
      </c>
      <c r="B129" s="110"/>
      <c r="C129" s="110"/>
      <c r="D129" s="110"/>
    </row>
    <row r="130" spans="1:4" s="4" customFormat="1" x14ac:dyDescent="0.25">
      <c r="A130" s="6" t="s">
        <v>5</v>
      </c>
      <c r="B130" s="108">
        <v>0</v>
      </c>
      <c r="C130" s="108">
        <v>6900</v>
      </c>
      <c r="D130" s="108">
        <v>0</v>
      </c>
    </row>
    <row r="131" spans="1:4" s="4" customFormat="1" x14ac:dyDescent="0.25">
      <c r="A131" s="7" t="s">
        <v>8</v>
      </c>
      <c r="B131" s="106">
        <f>B130</f>
        <v>0</v>
      </c>
      <c r="C131" s="106">
        <f>C130</f>
        <v>6900</v>
      </c>
      <c r="D131" s="106">
        <f>D130</f>
        <v>0</v>
      </c>
    </row>
    <row r="132" spans="1:4" ht="50.25" customHeight="1" x14ac:dyDescent="0.25">
      <c r="A132" s="76" t="s">
        <v>37</v>
      </c>
      <c r="B132" s="76"/>
      <c r="C132" s="76"/>
      <c r="D132" s="76"/>
    </row>
    <row r="133" spans="1:4" x14ac:dyDescent="0.25">
      <c r="A133" s="6" t="s">
        <v>6</v>
      </c>
      <c r="B133" s="20">
        <v>0</v>
      </c>
      <c r="C133" s="20">
        <v>10724.4</v>
      </c>
      <c r="D133" s="20">
        <v>10724.4</v>
      </c>
    </row>
    <row r="134" spans="1:4" x14ac:dyDescent="0.25">
      <c r="A134" s="6" t="s">
        <v>9</v>
      </c>
      <c r="B134" s="20">
        <v>0</v>
      </c>
      <c r="C134" s="20">
        <v>16042</v>
      </c>
      <c r="D134" s="20">
        <v>16042</v>
      </c>
    </row>
    <row r="135" spans="1:4" x14ac:dyDescent="0.25">
      <c r="A135" s="6" t="s">
        <v>10</v>
      </c>
      <c r="B135" s="20">
        <v>0</v>
      </c>
      <c r="C135" s="20">
        <v>19240</v>
      </c>
      <c r="D135" s="20">
        <v>19240</v>
      </c>
    </row>
    <row r="136" spans="1:4" x14ac:dyDescent="0.25">
      <c r="A136" s="6" t="s">
        <v>17</v>
      </c>
      <c r="B136" s="20">
        <v>0</v>
      </c>
      <c r="C136" s="20">
        <v>14219.1</v>
      </c>
      <c r="D136" s="20">
        <v>14219.1</v>
      </c>
    </row>
    <row r="137" spans="1:4" x14ac:dyDescent="0.25">
      <c r="A137" s="6" t="s">
        <v>19</v>
      </c>
      <c r="B137" s="20">
        <v>0</v>
      </c>
      <c r="C137" s="20">
        <v>8594</v>
      </c>
      <c r="D137" s="20">
        <v>8594</v>
      </c>
    </row>
    <row r="138" spans="1:4" x14ac:dyDescent="0.25">
      <c r="A138" s="6" t="s">
        <v>11</v>
      </c>
      <c r="B138" s="20">
        <v>0</v>
      </c>
      <c r="C138" s="20">
        <v>5989</v>
      </c>
      <c r="D138" s="20">
        <v>5989</v>
      </c>
    </row>
    <row r="139" spans="1:4" x14ac:dyDescent="0.25">
      <c r="A139" s="30" t="s">
        <v>12</v>
      </c>
      <c r="B139" s="20">
        <v>0</v>
      </c>
      <c r="C139" s="20">
        <v>11640</v>
      </c>
      <c r="D139" s="20">
        <v>11149.3</v>
      </c>
    </row>
    <row r="140" spans="1:4" x14ac:dyDescent="0.25">
      <c r="A140" s="30" t="s">
        <v>16</v>
      </c>
      <c r="B140" s="20">
        <v>0</v>
      </c>
      <c r="C140" s="20">
        <v>8911.7000000000007</v>
      </c>
      <c r="D140" s="20">
        <v>8911.7000000000007</v>
      </c>
    </row>
    <row r="141" spans="1:4" x14ac:dyDescent="0.25">
      <c r="A141" s="7" t="s">
        <v>8</v>
      </c>
      <c r="B141" s="59">
        <f>SUM(B133:B140)</f>
        <v>0</v>
      </c>
      <c r="C141" s="59">
        <f>SUM(C133:C140)</f>
        <v>95360.2</v>
      </c>
      <c r="D141" s="59">
        <f>SUM(D133:D140)</f>
        <v>94869.5</v>
      </c>
    </row>
    <row r="142" spans="1:4" ht="51.75" customHeight="1" x14ac:dyDescent="0.25">
      <c r="A142" s="76" t="s">
        <v>38</v>
      </c>
      <c r="B142" s="76"/>
      <c r="C142" s="76"/>
      <c r="D142" s="76"/>
    </row>
    <row r="143" spans="1:4" x14ac:dyDescent="0.25">
      <c r="A143" s="124" t="s">
        <v>20</v>
      </c>
      <c r="B143" s="73"/>
      <c r="C143" s="73"/>
      <c r="D143" s="74"/>
    </row>
    <row r="144" spans="1:4" x14ac:dyDescent="0.25">
      <c r="A144" s="6" t="s">
        <v>5</v>
      </c>
      <c r="B144" s="20">
        <v>0</v>
      </c>
      <c r="C144" s="20">
        <v>169.2</v>
      </c>
      <c r="D144" s="20">
        <v>0</v>
      </c>
    </row>
    <row r="145" spans="1:5" x14ac:dyDescent="0.25">
      <c r="A145" s="7" t="s">
        <v>8</v>
      </c>
      <c r="B145" s="59">
        <f>B144</f>
        <v>0</v>
      </c>
      <c r="C145" s="59">
        <f>C144</f>
        <v>169.2</v>
      </c>
      <c r="D145" s="59">
        <f>D144</f>
        <v>0</v>
      </c>
      <c r="E145" s="5"/>
    </row>
    <row r="146" spans="1:5" x14ac:dyDescent="0.25">
      <c r="A146" s="85" t="s">
        <v>21</v>
      </c>
      <c r="B146" s="116"/>
      <c r="C146" s="116"/>
      <c r="D146" s="117"/>
    </row>
    <row r="147" spans="1:5" x14ac:dyDescent="0.25">
      <c r="A147" s="6" t="s">
        <v>5</v>
      </c>
      <c r="B147" s="20">
        <v>0</v>
      </c>
      <c r="C147" s="20">
        <v>1710.1</v>
      </c>
      <c r="D147" s="20">
        <v>0</v>
      </c>
    </row>
    <row r="148" spans="1:5" x14ac:dyDescent="0.25">
      <c r="A148" s="7" t="s">
        <v>8</v>
      </c>
      <c r="B148" s="59">
        <f>B147</f>
        <v>0</v>
      </c>
      <c r="C148" s="59">
        <f>C147</f>
        <v>1710.1</v>
      </c>
      <c r="D148" s="59">
        <f>D147</f>
        <v>0</v>
      </c>
    </row>
    <row r="149" spans="1:5" ht="68.25" customHeight="1" x14ac:dyDescent="0.25">
      <c r="A149" s="76" t="s">
        <v>39</v>
      </c>
      <c r="B149" s="76"/>
      <c r="C149" s="76"/>
      <c r="D149" s="76"/>
    </row>
    <row r="150" spans="1:5" x14ac:dyDescent="0.25">
      <c r="A150" s="6" t="s">
        <v>19</v>
      </c>
      <c r="B150" s="20">
        <v>0</v>
      </c>
      <c r="C150" s="20">
        <v>1912.4</v>
      </c>
      <c r="D150" s="20">
        <v>1902.6</v>
      </c>
    </row>
    <row r="151" spans="1:5" x14ac:dyDescent="0.25">
      <c r="A151" s="6" t="s">
        <v>11</v>
      </c>
      <c r="B151" s="20">
        <v>0</v>
      </c>
      <c r="C151" s="20">
        <v>1595.4</v>
      </c>
      <c r="D151" s="20">
        <v>676.7</v>
      </c>
    </row>
    <row r="152" spans="1:5" x14ac:dyDescent="0.25">
      <c r="A152" s="30" t="s">
        <v>16</v>
      </c>
      <c r="B152" s="20">
        <v>0</v>
      </c>
      <c r="C152" s="20">
        <v>4858</v>
      </c>
      <c r="D152" s="20">
        <v>4858</v>
      </c>
    </row>
    <row r="153" spans="1:5" x14ac:dyDescent="0.25">
      <c r="A153" s="7" t="s">
        <v>8</v>
      </c>
      <c r="B153" s="59">
        <f>SUM(B150:B152)</f>
        <v>0</v>
      </c>
      <c r="C153" s="59">
        <f>SUM(C150:C152)</f>
        <v>8365.7999999999993</v>
      </c>
      <c r="D153" s="59">
        <f>SUM(D150:D152)</f>
        <v>7437.3</v>
      </c>
    </row>
    <row r="154" spans="1:5" ht="66.75" customHeight="1" x14ac:dyDescent="0.25">
      <c r="A154" s="76" t="s">
        <v>40</v>
      </c>
      <c r="B154" s="76"/>
      <c r="C154" s="76"/>
      <c r="D154" s="76"/>
    </row>
    <row r="155" spans="1:5" ht="15.75" customHeight="1" x14ac:dyDescent="0.25">
      <c r="A155" s="6" t="s">
        <v>11</v>
      </c>
      <c r="B155" s="20">
        <v>0</v>
      </c>
      <c r="C155" s="20">
        <v>5600.6</v>
      </c>
      <c r="D155" s="20">
        <v>5434.7</v>
      </c>
    </row>
    <row r="156" spans="1:5" ht="15.75" customHeight="1" x14ac:dyDescent="0.25">
      <c r="A156" s="7" t="s">
        <v>8</v>
      </c>
      <c r="B156" s="59">
        <f>B155</f>
        <v>0</v>
      </c>
      <c r="C156" s="59">
        <f>C155</f>
        <v>5600.6</v>
      </c>
      <c r="D156" s="59">
        <f>D155</f>
        <v>5434.7</v>
      </c>
    </row>
    <row r="157" spans="1:5" ht="74.25" customHeight="1" x14ac:dyDescent="0.25">
      <c r="A157" s="124" t="s">
        <v>41</v>
      </c>
      <c r="B157" s="128"/>
      <c r="C157" s="128"/>
      <c r="D157" s="129"/>
    </row>
    <row r="158" spans="1:5" x14ac:dyDescent="0.25">
      <c r="A158" s="6" t="s">
        <v>10</v>
      </c>
      <c r="B158" s="20">
        <v>0</v>
      </c>
      <c r="C158" s="20">
        <v>1813.3</v>
      </c>
      <c r="D158" s="20">
        <v>1813.2</v>
      </c>
    </row>
    <row r="159" spans="1:5" x14ac:dyDescent="0.25">
      <c r="A159" s="7" t="s">
        <v>8</v>
      </c>
      <c r="B159" s="57">
        <f>B158</f>
        <v>0</v>
      </c>
      <c r="C159" s="59">
        <f>C158</f>
        <v>1813.3</v>
      </c>
      <c r="D159" s="59">
        <f>D158</f>
        <v>1813.2</v>
      </c>
    </row>
    <row r="160" spans="1:5" ht="83.25" customHeight="1" x14ac:dyDescent="0.25">
      <c r="A160" s="76" t="s">
        <v>42</v>
      </c>
      <c r="B160" s="76"/>
      <c r="C160" s="76"/>
      <c r="D160" s="76"/>
    </row>
    <row r="161" spans="1:4" x14ac:dyDescent="0.25">
      <c r="A161" s="6" t="s">
        <v>6</v>
      </c>
      <c r="B161" s="20">
        <v>55954</v>
      </c>
      <c r="C161" s="20">
        <v>55954</v>
      </c>
      <c r="D161" s="20"/>
    </row>
    <row r="162" spans="1:4" x14ac:dyDescent="0.25">
      <c r="A162" s="6" t="s">
        <v>9</v>
      </c>
      <c r="B162" s="20">
        <v>71768</v>
      </c>
      <c r="C162" s="20">
        <v>71768</v>
      </c>
      <c r="D162" s="20"/>
    </row>
    <row r="163" spans="1:4" x14ac:dyDescent="0.25">
      <c r="A163" s="6" t="s">
        <v>10</v>
      </c>
      <c r="B163" s="20">
        <v>138634</v>
      </c>
      <c r="C163" s="20">
        <v>138634</v>
      </c>
      <c r="D163" s="20"/>
    </row>
    <row r="164" spans="1:4" x14ac:dyDescent="0.25">
      <c r="A164" s="6" t="s">
        <v>17</v>
      </c>
      <c r="B164" s="20">
        <v>90035</v>
      </c>
      <c r="C164" s="20">
        <v>90035</v>
      </c>
      <c r="D164" s="20"/>
    </row>
    <row r="165" spans="1:4" x14ac:dyDescent="0.25">
      <c r="A165" s="6" t="s">
        <v>19</v>
      </c>
      <c r="B165" s="20">
        <v>52890</v>
      </c>
      <c r="C165" s="20">
        <v>52890</v>
      </c>
      <c r="D165" s="20"/>
    </row>
    <row r="166" spans="1:4" x14ac:dyDescent="0.25">
      <c r="A166" s="6" t="s">
        <v>11</v>
      </c>
      <c r="B166" s="20">
        <v>27212</v>
      </c>
      <c r="C166" s="20">
        <v>27212</v>
      </c>
      <c r="D166" s="20"/>
    </row>
    <row r="167" spans="1:4" x14ac:dyDescent="0.25">
      <c r="A167" s="30" t="s">
        <v>12</v>
      </c>
      <c r="B167" s="20">
        <v>37481</v>
      </c>
      <c r="C167" s="20">
        <v>37481</v>
      </c>
      <c r="D167" s="20"/>
    </row>
    <row r="168" spans="1:4" x14ac:dyDescent="0.25">
      <c r="A168" s="30" t="s">
        <v>16</v>
      </c>
      <c r="B168" s="20">
        <v>155526</v>
      </c>
      <c r="C168" s="20">
        <v>155526</v>
      </c>
      <c r="D168" s="20"/>
    </row>
    <row r="169" spans="1:4" s="4" customFormat="1" x14ac:dyDescent="0.25">
      <c r="A169" s="43" t="s">
        <v>8</v>
      </c>
      <c r="B169" s="59">
        <f>SUM(B161:B168)</f>
        <v>629500</v>
      </c>
      <c r="C169" s="59">
        <f>SUM(C161:C168)</f>
        <v>629500</v>
      </c>
      <c r="D169" s="59">
        <f>SUM(D161:D168)</f>
        <v>0</v>
      </c>
    </row>
    <row r="170" spans="1:4" ht="52.5" customHeight="1" x14ac:dyDescent="0.25">
      <c r="A170" s="76" t="s">
        <v>43</v>
      </c>
      <c r="B170" s="76"/>
      <c r="C170" s="76"/>
      <c r="D170" s="76"/>
    </row>
    <row r="171" spans="1:4" x14ac:dyDescent="0.25">
      <c r="A171" s="6" t="s">
        <v>6</v>
      </c>
      <c r="B171" s="20">
        <v>53155</v>
      </c>
      <c r="C171" s="20">
        <v>53155</v>
      </c>
      <c r="D171" s="20"/>
    </row>
    <row r="172" spans="1:4" x14ac:dyDescent="0.25">
      <c r="A172" s="6" t="s">
        <v>10</v>
      </c>
      <c r="B172" s="20">
        <v>14635</v>
      </c>
      <c r="C172" s="20">
        <v>14635</v>
      </c>
      <c r="D172" s="20"/>
    </row>
    <row r="173" spans="1:4" x14ac:dyDescent="0.25">
      <c r="A173" s="6" t="s">
        <v>17</v>
      </c>
      <c r="B173" s="20">
        <v>5048</v>
      </c>
      <c r="C173" s="20">
        <v>5048</v>
      </c>
      <c r="D173" s="20"/>
    </row>
    <row r="174" spans="1:4" x14ac:dyDescent="0.25">
      <c r="A174" s="30" t="s">
        <v>12</v>
      </c>
      <c r="B174" s="20">
        <v>11261</v>
      </c>
      <c r="C174" s="20">
        <v>11261</v>
      </c>
      <c r="D174" s="20"/>
    </row>
    <row r="175" spans="1:4" x14ac:dyDescent="0.25">
      <c r="A175" s="30" t="s">
        <v>16</v>
      </c>
      <c r="B175" s="20">
        <v>15901</v>
      </c>
      <c r="C175" s="20">
        <v>15901</v>
      </c>
      <c r="D175" s="20"/>
    </row>
    <row r="176" spans="1:4" x14ac:dyDescent="0.25">
      <c r="A176" s="43" t="s">
        <v>8</v>
      </c>
      <c r="B176" s="59">
        <f>SUM(B171:B175)</f>
        <v>100000</v>
      </c>
      <c r="C176" s="59">
        <f>SUM(C171:C175)</f>
        <v>100000</v>
      </c>
      <c r="D176" s="59">
        <f>SUM(D171:D175)</f>
        <v>0</v>
      </c>
    </row>
    <row r="177" spans="1:6" ht="86.25" customHeight="1" x14ac:dyDescent="0.25">
      <c r="A177" s="76" t="s">
        <v>44</v>
      </c>
      <c r="B177" s="76"/>
      <c r="C177" s="76"/>
      <c r="D177" s="76"/>
    </row>
    <row r="178" spans="1:6" x14ac:dyDescent="0.25">
      <c r="A178" s="6" t="s">
        <v>5</v>
      </c>
      <c r="B178" s="20">
        <v>271.5</v>
      </c>
      <c r="C178" s="20">
        <v>271.5</v>
      </c>
      <c r="D178" s="20">
        <v>183.5</v>
      </c>
    </row>
    <row r="179" spans="1:6" x14ac:dyDescent="0.25">
      <c r="A179" s="6" t="s">
        <v>6</v>
      </c>
      <c r="B179" s="20">
        <v>0</v>
      </c>
      <c r="C179" s="20">
        <v>0</v>
      </c>
      <c r="D179" s="20">
        <v>61.1</v>
      </c>
    </row>
    <row r="180" spans="1:6" x14ac:dyDescent="0.25">
      <c r="A180" s="6" t="s">
        <v>10</v>
      </c>
      <c r="B180" s="20">
        <v>0</v>
      </c>
      <c r="C180" s="20">
        <v>0</v>
      </c>
      <c r="D180" s="20">
        <v>78.7</v>
      </c>
    </row>
    <row r="181" spans="1:6" x14ac:dyDescent="0.25">
      <c r="A181" s="6" t="s">
        <v>17</v>
      </c>
      <c r="B181" s="20">
        <v>0</v>
      </c>
      <c r="C181" s="20">
        <v>0</v>
      </c>
      <c r="D181" s="20">
        <v>88.1</v>
      </c>
    </row>
    <row r="182" spans="1:6" x14ac:dyDescent="0.25">
      <c r="A182" s="6" t="s">
        <v>16</v>
      </c>
      <c r="B182" s="20">
        <v>250</v>
      </c>
      <c r="C182" s="20">
        <v>250</v>
      </c>
      <c r="D182" s="20">
        <v>110.1</v>
      </c>
    </row>
    <row r="183" spans="1:6" x14ac:dyDescent="0.25">
      <c r="A183" s="41" t="s">
        <v>8</v>
      </c>
      <c r="B183" s="59">
        <f>SUM(B178:B182)</f>
        <v>521.5</v>
      </c>
      <c r="C183" s="59">
        <f>SUM(C178:C182)</f>
        <v>521.5</v>
      </c>
      <c r="D183" s="59">
        <f>SUM(D178:D182)</f>
        <v>521.5</v>
      </c>
    </row>
    <row r="184" spans="1:6" ht="67.5" customHeight="1" x14ac:dyDescent="0.25">
      <c r="A184" s="76" t="s">
        <v>45</v>
      </c>
      <c r="B184" s="76"/>
      <c r="C184" s="76"/>
      <c r="D184" s="76"/>
    </row>
    <row r="185" spans="1:6" x14ac:dyDescent="0.25">
      <c r="A185" s="130" t="s">
        <v>5</v>
      </c>
      <c r="B185" s="20">
        <v>365</v>
      </c>
      <c r="C185" s="20">
        <v>365</v>
      </c>
      <c r="D185" s="20">
        <v>250.4</v>
      </c>
    </row>
    <row r="186" spans="1:6" x14ac:dyDescent="0.25">
      <c r="A186" s="130" t="s">
        <v>10</v>
      </c>
      <c r="B186" s="20">
        <v>0</v>
      </c>
      <c r="C186" s="20">
        <v>0</v>
      </c>
      <c r="D186" s="20">
        <v>20.7</v>
      </c>
    </row>
    <row r="187" spans="1:6" x14ac:dyDescent="0.25">
      <c r="A187" s="130" t="s">
        <v>16</v>
      </c>
      <c r="B187" s="20">
        <v>0</v>
      </c>
      <c r="C187" s="20">
        <v>0</v>
      </c>
      <c r="D187" s="20">
        <v>93.9</v>
      </c>
    </row>
    <row r="188" spans="1:6" x14ac:dyDescent="0.25">
      <c r="A188" s="41" t="s">
        <v>8</v>
      </c>
      <c r="B188" s="59">
        <f>B185</f>
        <v>365</v>
      </c>
      <c r="C188" s="59">
        <f>C185</f>
        <v>365</v>
      </c>
      <c r="D188" s="59">
        <f>D185+D186+D187</f>
        <v>365</v>
      </c>
      <c r="F188" s="5"/>
    </row>
    <row r="189" spans="1:6" ht="55.5" customHeight="1" x14ac:dyDescent="0.25">
      <c r="A189" s="124" t="s">
        <v>46</v>
      </c>
      <c r="B189" s="86"/>
      <c r="C189" s="86"/>
      <c r="D189" s="87"/>
    </row>
    <row r="190" spans="1:6" x14ac:dyDescent="0.25">
      <c r="A190" s="130" t="s">
        <v>6</v>
      </c>
      <c r="B190" s="20">
        <v>3971</v>
      </c>
      <c r="C190" s="20">
        <v>1236.0999999999999</v>
      </c>
      <c r="D190" s="20">
        <v>489.1</v>
      </c>
      <c r="F190" s="5"/>
    </row>
    <row r="191" spans="1:6" x14ac:dyDescent="0.25">
      <c r="A191" s="130" t="s">
        <v>19</v>
      </c>
      <c r="B191" s="20">
        <v>800</v>
      </c>
      <c r="C191" s="20">
        <v>0</v>
      </c>
      <c r="D191" s="20">
        <v>0</v>
      </c>
      <c r="F191" s="5"/>
    </row>
    <row r="192" spans="1:6" x14ac:dyDescent="0.25">
      <c r="A192" s="130" t="s">
        <v>12</v>
      </c>
      <c r="B192" s="20">
        <v>3111.2</v>
      </c>
      <c r="C192" s="20">
        <v>4538.1000000000004</v>
      </c>
      <c r="D192" s="20">
        <v>3516.7</v>
      </c>
      <c r="F192" s="5"/>
    </row>
    <row r="193" spans="1:6" x14ac:dyDescent="0.25">
      <c r="A193" s="130" t="s">
        <v>16</v>
      </c>
      <c r="B193" s="20">
        <v>0</v>
      </c>
      <c r="C193" s="20">
        <v>459.9</v>
      </c>
      <c r="D193" s="20">
        <v>459.9</v>
      </c>
      <c r="F193" s="5"/>
    </row>
    <row r="194" spans="1:6" x14ac:dyDescent="0.25">
      <c r="A194" s="41" t="s">
        <v>8</v>
      </c>
      <c r="B194" s="59">
        <f>SUM(B190:B193)</f>
        <v>7882.2</v>
      </c>
      <c r="C194" s="59">
        <f>SUM(C190:C193)</f>
        <v>6234.1</v>
      </c>
      <c r="D194" s="59">
        <f>SUM(D190:D193)</f>
        <v>4465.7</v>
      </c>
      <c r="F194" s="5"/>
    </row>
    <row r="195" spans="1:6" ht="54" customHeight="1" x14ac:dyDescent="0.25">
      <c r="A195" s="76" t="s">
        <v>47</v>
      </c>
      <c r="B195" s="76"/>
      <c r="C195" s="76"/>
      <c r="D195" s="76"/>
    </row>
    <row r="196" spans="1:6" x14ac:dyDescent="0.25">
      <c r="A196" s="6" t="s">
        <v>5</v>
      </c>
      <c r="B196" s="20">
        <v>763.1</v>
      </c>
      <c r="C196" s="20">
        <v>787.1</v>
      </c>
      <c r="D196" s="20">
        <v>787.1</v>
      </c>
    </row>
    <row r="197" spans="1:6" x14ac:dyDescent="0.25">
      <c r="A197" s="6" t="s">
        <v>6</v>
      </c>
      <c r="B197" s="20">
        <v>242.4</v>
      </c>
      <c r="C197" s="20">
        <v>226.9</v>
      </c>
      <c r="D197" s="20">
        <v>226.9</v>
      </c>
    </row>
    <row r="198" spans="1:6" x14ac:dyDescent="0.25">
      <c r="A198" s="6" t="s">
        <v>9</v>
      </c>
      <c r="B198" s="20">
        <v>158.5</v>
      </c>
      <c r="C198" s="20">
        <v>177.3</v>
      </c>
      <c r="D198" s="20">
        <v>177.3</v>
      </c>
    </row>
    <row r="199" spans="1:6" x14ac:dyDescent="0.25">
      <c r="A199" s="6" t="s">
        <v>10</v>
      </c>
      <c r="B199" s="20">
        <v>66.8</v>
      </c>
      <c r="C199" s="20">
        <v>0</v>
      </c>
      <c r="D199" s="20">
        <v>0</v>
      </c>
    </row>
    <row r="200" spans="1:6" x14ac:dyDescent="0.25">
      <c r="A200" s="6" t="s">
        <v>17</v>
      </c>
      <c r="B200" s="20">
        <v>71.7</v>
      </c>
      <c r="C200" s="20">
        <v>76</v>
      </c>
      <c r="D200" s="20">
        <v>76</v>
      </c>
    </row>
    <row r="201" spans="1:6" x14ac:dyDescent="0.25">
      <c r="A201" s="6" t="s">
        <v>19</v>
      </c>
      <c r="B201" s="20">
        <v>101.1</v>
      </c>
      <c r="C201" s="20">
        <v>0</v>
      </c>
      <c r="D201" s="20">
        <v>0</v>
      </c>
    </row>
    <row r="202" spans="1:6" x14ac:dyDescent="0.25">
      <c r="A202" s="6" t="s">
        <v>11</v>
      </c>
      <c r="B202" s="20">
        <v>94</v>
      </c>
      <c r="C202" s="20">
        <v>0</v>
      </c>
      <c r="D202" s="20">
        <v>0</v>
      </c>
    </row>
    <row r="203" spans="1:6" x14ac:dyDescent="0.25">
      <c r="A203" s="30" t="s">
        <v>12</v>
      </c>
      <c r="B203" s="20">
        <v>164.7</v>
      </c>
      <c r="C203" s="20">
        <v>0</v>
      </c>
      <c r="D203" s="20">
        <v>0</v>
      </c>
    </row>
    <row r="204" spans="1:6" s="4" customFormat="1" x14ac:dyDescent="0.25">
      <c r="A204" s="30" t="s">
        <v>16</v>
      </c>
      <c r="B204" s="20">
        <v>101.7</v>
      </c>
      <c r="C204" s="20">
        <v>0</v>
      </c>
      <c r="D204" s="20">
        <v>0</v>
      </c>
    </row>
    <row r="205" spans="1:6" s="4" customFormat="1" x14ac:dyDescent="0.25">
      <c r="A205" s="41" t="s">
        <v>8</v>
      </c>
      <c r="B205" s="59">
        <f>SUM(B196:B204)</f>
        <v>1764</v>
      </c>
      <c r="C205" s="59">
        <f>SUM(C196:C204)</f>
        <v>1267.3</v>
      </c>
      <c r="D205" s="59">
        <f>SUM(D196:D204)</f>
        <v>1267.3</v>
      </c>
    </row>
    <row r="206" spans="1:6" ht="57" customHeight="1" x14ac:dyDescent="0.25">
      <c r="A206" s="76" t="s">
        <v>48</v>
      </c>
      <c r="B206" s="76"/>
      <c r="C206" s="76"/>
      <c r="D206" s="76"/>
    </row>
    <row r="207" spans="1:6" x14ac:dyDescent="0.25">
      <c r="A207" s="6" t="s">
        <v>5</v>
      </c>
      <c r="B207" s="20">
        <v>20620.900000000001</v>
      </c>
      <c r="C207" s="20">
        <v>20620.900000000001</v>
      </c>
      <c r="D207" s="20">
        <v>21422.3</v>
      </c>
    </row>
    <row r="208" spans="1:6" x14ac:dyDescent="0.25">
      <c r="A208" s="6" t="s">
        <v>6</v>
      </c>
      <c r="B208" s="20">
        <v>3427.7</v>
      </c>
      <c r="C208" s="20">
        <v>3497.7</v>
      </c>
      <c r="D208" s="20">
        <v>3497.7</v>
      </c>
    </row>
    <row r="209" spans="1:6" x14ac:dyDescent="0.25">
      <c r="A209" s="6" t="s">
        <v>9</v>
      </c>
      <c r="B209" s="20">
        <v>1303.8</v>
      </c>
      <c r="C209" s="20">
        <v>1303.8</v>
      </c>
      <c r="D209" s="20">
        <v>1303.8</v>
      </c>
    </row>
    <row r="210" spans="1:6" x14ac:dyDescent="0.25">
      <c r="A210" s="6" t="s">
        <v>10</v>
      </c>
      <c r="B210" s="20">
        <v>675.4</v>
      </c>
      <c r="C210" s="20">
        <v>745.4</v>
      </c>
      <c r="D210" s="20">
        <v>745.4</v>
      </c>
    </row>
    <row r="211" spans="1:6" x14ac:dyDescent="0.25">
      <c r="A211" s="6" t="s">
        <v>17</v>
      </c>
      <c r="B211" s="20">
        <v>1110</v>
      </c>
      <c r="C211" s="20">
        <v>1180</v>
      </c>
      <c r="D211" s="20">
        <v>1180</v>
      </c>
    </row>
    <row r="212" spans="1:6" x14ac:dyDescent="0.25">
      <c r="A212" s="6" t="s">
        <v>19</v>
      </c>
      <c r="B212" s="20">
        <v>2736.1</v>
      </c>
      <c r="C212" s="20">
        <v>2736.1</v>
      </c>
      <c r="D212" s="20">
        <v>2736.1</v>
      </c>
    </row>
    <row r="213" spans="1:6" x14ac:dyDescent="0.25">
      <c r="A213" s="6" t="s">
        <v>11</v>
      </c>
      <c r="B213" s="20">
        <v>2018.1</v>
      </c>
      <c r="C213" s="20">
        <v>2018.1</v>
      </c>
      <c r="D213" s="20">
        <v>2018.1</v>
      </c>
    </row>
    <row r="214" spans="1:6" ht="14.45" customHeight="1" x14ac:dyDescent="0.25">
      <c r="A214" s="30" t="s">
        <v>12</v>
      </c>
      <c r="B214" s="20">
        <v>1538.3</v>
      </c>
      <c r="C214" s="20">
        <v>1538.3</v>
      </c>
      <c r="D214" s="20">
        <v>1538.3</v>
      </c>
    </row>
    <row r="215" spans="1:6" x14ac:dyDescent="0.25">
      <c r="A215" s="30" t="s">
        <v>16</v>
      </c>
      <c r="B215" s="20">
        <v>3201.7</v>
      </c>
      <c r="C215" s="20">
        <v>3201.7</v>
      </c>
      <c r="D215" s="20">
        <v>3201.7</v>
      </c>
    </row>
    <row r="216" spans="1:6" s="4" customFormat="1" x14ac:dyDescent="0.25">
      <c r="A216" s="41" t="s">
        <v>8</v>
      </c>
      <c r="B216" s="59">
        <f>SUM(B207:B215)</f>
        <v>36632</v>
      </c>
      <c r="C216" s="59">
        <f>SUM(C207:C215)</f>
        <v>36842</v>
      </c>
      <c r="D216" s="59">
        <f>SUM(D207:D215)</f>
        <v>37643.4</v>
      </c>
    </row>
    <row r="217" spans="1:6" ht="57.75" customHeight="1" x14ac:dyDescent="0.25">
      <c r="A217" s="76" t="s">
        <v>49</v>
      </c>
      <c r="B217" s="76"/>
      <c r="C217" s="76"/>
      <c r="D217" s="76"/>
    </row>
    <row r="218" spans="1:6" x14ac:dyDescent="0.25">
      <c r="A218" s="85" t="s">
        <v>20</v>
      </c>
      <c r="B218" s="86"/>
      <c r="C218" s="86"/>
      <c r="D218" s="87"/>
    </row>
    <row r="219" spans="1:6" x14ac:dyDescent="0.25">
      <c r="A219" s="6" t="s">
        <v>5</v>
      </c>
      <c r="B219" s="20">
        <v>1028.0999999999999</v>
      </c>
      <c r="C219" s="20">
        <v>1028.0999999999999</v>
      </c>
      <c r="D219" s="20">
        <v>0</v>
      </c>
    </row>
    <row r="220" spans="1:6" x14ac:dyDescent="0.25">
      <c r="A220" s="6" t="s">
        <v>6</v>
      </c>
      <c r="B220" s="20">
        <v>4667.2</v>
      </c>
      <c r="C220" s="20">
        <v>4667.2</v>
      </c>
      <c r="D220" s="20">
        <v>0</v>
      </c>
    </row>
    <row r="221" spans="1:6" x14ac:dyDescent="0.25">
      <c r="A221" s="41" t="s">
        <v>8</v>
      </c>
      <c r="B221" s="59">
        <f>SUM(B219:B220)</f>
        <v>5695.2999999999993</v>
      </c>
      <c r="C221" s="59">
        <f>SUM(C219:C220)</f>
        <v>5695.2999999999993</v>
      </c>
      <c r="D221" s="59">
        <f>SUM(D219:D220)</f>
        <v>0</v>
      </c>
      <c r="F221" s="5"/>
    </row>
    <row r="222" spans="1:6" x14ac:dyDescent="0.25">
      <c r="A222" s="95" t="s">
        <v>21</v>
      </c>
      <c r="B222" s="73"/>
      <c r="C222" s="73"/>
      <c r="D222" s="74"/>
      <c r="F222" s="5"/>
    </row>
    <row r="223" spans="1:6" x14ac:dyDescent="0.25">
      <c r="A223" s="6" t="s">
        <v>5</v>
      </c>
      <c r="B223" s="20">
        <v>10394.299999999999</v>
      </c>
      <c r="C223" s="20">
        <v>10394.299999999999</v>
      </c>
      <c r="D223" s="20">
        <v>0</v>
      </c>
    </row>
    <row r="224" spans="1:6" x14ac:dyDescent="0.25">
      <c r="A224" s="6" t="s">
        <v>6</v>
      </c>
      <c r="B224" s="20">
        <v>9132.9</v>
      </c>
      <c r="C224" s="20">
        <v>9132.9</v>
      </c>
      <c r="D224" s="20">
        <v>0</v>
      </c>
    </row>
    <row r="225" spans="1:4" x14ac:dyDescent="0.25">
      <c r="A225" s="41" t="s">
        <v>8</v>
      </c>
      <c r="B225" s="59">
        <f>SUM(B223:B224)</f>
        <v>19527.199999999997</v>
      </c>
      <c r="C225" s="59">
        <f>SUM(C223:C224)</f>
        <v>19527.199999999997</v>
      </c>
      <c r="D225" s="59">
        <f>SUM(D223:D224)</f>
        <v>0</v>
      </c>
    </row>
    <row r="226" spans="1:4" ht="66" customHeight="1" x14ac:dyDescent="0.25">
      <c r="A226" s="76" t="s">
        <v>50</v>
      </c>
      <c r="B226" s="76"/>
      <c r="C226" s="76"/>
      <c r="D226" s="76"/>
    </row>
    <row r="227" spans="1:4" x14ac:dyDescent="0.25">
      <c r="A227" s="6" t="s">
        <v>5</v>
      </c>
      <c r="B227" s="20">
        <v>5373.8</v>
      </c>
      <c r="C227" s="20">
        <v>5373.8</v>
      </c>
      <c r="D227" s="20">
        <v>4052.6</v>
      </c>
    </row>
    <row r="228" spans="1:4" x14ac:dyDescent="0.25">
      <c r="A228" s="6" t="s">
        <v>17</v>
      </c>
      <c r="B228" s="20">
        <v>49</v>
      </c>
      <c r="C228" s="20">
        <v>49</v>
      </c>
      <c r="D228" s="20">
        <v>0</v>
      </c>
    </row>
    <row r="229" spans="1:4" x14ac:dyDescent="0.25">
      <c r="A229" s="30" t="s">
        <v>12</v>
      </c>
      <c r="B229" s="20">
        <v>58</v>
      </c>
      <c r="C229" s="20">
        <v>58</v>
      </c>
      <c r="D229" s="20">
        <v>58</v>
      </c>
    </row>
    <row r="230" spans="1:4" x14ac:dyDescent="0.25">
      <c r="A230" s="41" t="s">
        <v>8</v>
      </c>
      <c r="B230" s="59">
        <f>SUM(B227:B229)</f>
        <v>5480.8</v>
      </c>
      <c r="C230" s="59">
        <f>SUM(C227:C229)</f>
        <v>5480.8</v>
      </c>
      <c r="D230" s="59">
        <f>SUM(D227:D229)</f>
        <v>4110.6000000000004</v>
      </c>
    </row>
    <row r="231" spans="1:4" ht="51" customHeight="1" x14ac:dyDescent="0.25">
      <c r="A231" s="76" t="s">
        <v>51</v>
      </c>
      <c r="B231" s="76"/>
      <c r="C231" s="76"/>
      <c r="D231" s="76"/>
    </row>
    <row r="232" spans="1:4" x14ac:dyDescent="0.25">
      <c r="A232" s="6" t="s">
        <v>5</v>
      </c>
      <c r="B232" s="20">
        <v>20224</v>
      </c>
      <c r="C232" s="20">
        <v>21224</v>
      </c>
      <c r="D232" s="20">
        <v>12493</v>
      </c>
    </row>
    <row r="233" spans="1:4" x14ac:dyDescent="0.25">
      <c r="A233" s="6" t="s">
        <v>6</v>
      </c>
      <c r="B233" s="20">
        <v>1369.4</v>
      </c>
      <c r="C233" s="20">
        <v>1369.4</v>
      </c>
      <c r="D233" s="20">
        <v>1369.4</v>
      </c>
    </row>
    <row r="234" spans="1:4" x14ac:dyDescent="0.25">
      <c r="A234" s="6" t="s">
        <v>9</v>
      </c>
      <c r="B234" s="20">
        <v>1293.5999999999999</v>
      </c>
      <c r="C234" s="20">
        <v>1293.5999999999999</v>
      </c>
      <c r="D234" s="20">
        <v>813.6</v>
      </c>
    </row>
    <row r="235" spans="1:4" x14ac:dyDescent="0.25">
      <c r="A235" s="6" t="s">
        <v>10</v>
      </c>
      <c r="B235" s="20">
        <v>623.9</v>
      </c>
      <c r="C235" s="20">
        <v>623.9</v>
      </c>
      <c r="D235" s="20">
        <v>364</v>
      </c>
    </row>
    <row r="236" spans="1:4" x14ac:dyDescent="0.25">
      <c r="A236" s="6" t="s">
        <v>17</v>
      </c>
      <c r="B236" s="20">
        <v>620.5</v>
      </c>
      <c r="C236" s="20">
        <v>620.5</v>
      </c>
      <c r="D236" s="20">
        <v>363.9</v>
      </c>
    </row>
    <row r="237" spans="1:4" x14ac:dyDescent="0.25">
      <c r="A237" s="6" t="s">
        <v>19</v>
      </c>
      <c r="B237" s="20">
        <v>1324.3</v>
      </c>
      <c r="C237" s="20">
        <v>1324.3</v>
      </c>
      <c r="D237" s="20">
        <v>714.2</v>
      </c>
    </row>
    <row r="238" spans="1:4" x14ac:dyDescent="0.25">
      <c r="A238" s="6" t="s">
        <v>11</v>
      </c>
      <c r="B238" s="20">
        <v>1005.6</v>
      </c>
      <c r="C238" s="20">
        <v>1005.6</v>
      </c>
      <c r="D238" s="20">
        <v>646.4</v>
      </c>
    </row>
    <row r="239" spans="1:4" x14ac:dyDescent="0.25">
      <c r="A239" s="30" t="s">
        <v>12</v>
      </c>
      <c r="B239" s="20">
        <v>1588.7</v>
      </c>
      <c r="C239" s="20">
        <v>1588.7</v>
      </c>
      <c r="D239" s="20">
        <v>1363</v>
      </c>
    </row>
    <row r="240" spans="1:4" x14ac:dyDescent="0.25">
      <c r="A240" s="30" t="s">
        <v>16</v>
      </c>
      <c r="B240" s="20">
        <v>1615.9</v>
      </c>
      <c r="C240" s="20">
        <v>1615.9</v>
      </c>
      <c r="D240" s="20">
        <v>1615.9</v>
      </c>
    </row>
    <row r="241" spans="1:6" x14ac:dyDescent="0.25">
      <c r="A241" s="41" t="s">
        <v>8</v>
      </c>
      <c r="B241" s="59">
        <f>SUM(B232:B240)</f>
        <v>29665.9</v>
      </c>
      <c r="C241" s="59">
        <f>SUM(C232:C240)</f>
        <v>30665.9</v>
      </c>
      <c r="D241" s="59">
        <f>SUM(D232:D240)</f>
        <v>19743.400000000001</v>
      </c>
    </row>
    <row r="242" spans="1:6" ht="66.75" customHeight="1" x14ac:dyDescent="0.25">
      <c r="A242" s="70" t="s">
        <v>52</v>
      </c>
      <c r="B242" s="70"/>
      <c r="C242" s="70"/>
      <c r="D242" s="70"/>
    </row>
    <row r="243" spans="1:6" ht="21" customHeight="1" x14ac:dyDescent="0.25">
      <c r="A243" s="65" t="s">
        <v>20</v>
      </c>
      <c r="B243" s="73"/>
      <c r="C243" s="73"/>
      <c r="D243" s="74"/>
    </row>
    <row r="244" spans="1:6" x14ac:dyDescent="0.25">
      <c r="A244" s="6" t="s">
        <v>5</v>
      </c>
      <c r="B244" s="112">
        <v>524</v>
      </c>
      <c r="C244" s="112">
        <v>0</v>
      </c>
      <c r="D244" s="131">
        <v>0</v>
      </c>
    </row>
    <row r="245" spans="1:6" x14ac:dyDescent="0.25">
      <c r="A245" s="6" t="s">
        <v>6</v>
      </c>
      <c r="B245" s="112">
        <v>3274</v>
      </c>
      <c r="C245" s="112">
        <v>3615</v>
      </c>
      <c r="D245" s="131">
        <v>3615</v>
      </c>
    </row>
    <row r="246" spans="1:6" x14ac:dyDescent="0.25">
      <c r="A246" s="6" t="s">
        <v>10</v>
      </c>
      <c r="B246" s="112">
        <v>3863.9</v>
      </c>
      <c r="C246" s="112">
        <v>3863.9</v>
      </c>
      <c r="D246" s="131">
        <v>486.8</v>
      </c>
    </row>
    <row r="247" spans="1:6" x14ac:dyDescent="0.25">
      <c r="A247" s="6" t="s">
        <v>17</v>
      </c>
      <c r="B247" s="112">
        <v>3402</v>
      </c>
      <c r="C247" s="112">
        <v>3894.3</v>
      </c>
      <c r="D247" s="131">
        <v>2392.1999999999998</v>
      </c>
    </row>
    <row r="248" spans="1:6" x14ac:dyDescent="0.25">
      <c r="A248" s="6" t="s">
        <v>19</v>
      </c>
      <c r="B248" s="112">
        <v>1140</v>
      </c>
      <c r="C248" s="112">
        <v>2392.3000000000002</v>
      </c>
      <c r="D248" s="131">
        <v>2392.1999999999998</v>
      </c>
    </row>
    <row r="249" spans="1:6" x14ac:dyDescent="0.25">
      <c r="A249" s="6" t="s">
        <v>11</v>
      </c>
      <c r="B249" s="112">
        <v>475</v>
      </c>
      <c r="C249" s="112">
        <v>1196</v>
      </c>
      <c r="D249" s="131">
        <v>1196</v>
      </c>
    </row>
    <row r="250" spans="1:6" x14ac:dyDescent="0.25">
      <c r="A250" s="30" t="s">
        <v>12</v>
      </c>
      <c r="B250" s="112">
        <v>285</v>
      </c>
      <c r="C250" s="112">
        <v>2085</v>
      </c>
      <c r="D250" s="131">
        <v>1800</v>
      </c>
    </row>
    <row r="251" spans="1:6" s="4" customFormat="1" x14ac:dyDescent="0.25">
      <c r="A251" s="30" t="s">
        <v>16</v>
      </c>
      <c r="B251" s="112">
        <v>1900</v>
      </c>
      <c r="C251" s="112">
        <v>1580</v>
      </c>
      <c r="D251" s="112">
        <v>492.3</v>
      </c>
      <c r="E251" s="9"/>
    </row>
    <row r="252" spans="1:6" s="4" customFormat="1" x14ac:dyDescent="0.25">
      <c r="A252" s="41" t="s">
        <v>8</v>
      </c>
      <c r="B252" s="57">
        <f>SUM(B244:B251)</f>
        <v>14863.9</v>
      </c>
      <c r="C252" s="57">
        <f>SUM(C244:C251)</f>
        <v>18626.5</v>
      </c>
      <c r="D252" s="57">
        <f>SUM(D244:D251)</f>
        <v>12374.5</v>
      </c>
      <c r="E252" s="9"/>
      <c r="F252" s="10"/>
    </row>
    <row r="253" spans="1:6" ht="19.5" customHeight="1" x14ac:dyDescent="0.25">
      <c r="A253" s="70" t="s">
        <v>21</v>
      </c>
      <c r="B253" s="70"/>
      <c r="C253" s="70"/>
      <c r="D253" s="70"/>
    </row>
    <row r="254" spans="1:6" ht="19.5" customHeight="1" x14ac:dyDescent="0.25">
      <c r="A254" s="6" t="s">
        <v>5</v>
      </c>
      <c r="B254" s="112">
        <v>5297</v>
      </c>
      <c r="C254" s="112">
        <v>5297</v>
      </c>
      <c r="D254" s="112">
        <v>0</v>
      </c>
    </row>
    <row r="255" spans="1:6" ht="19.5" customHeight="1" x14ac:dyDescent="0.25">
      <c r="A255" s="6" t="s">
        <v>6</v>
      </c>
      <c r="B255" s="112">
        <v>0</v>
      </c>
      <c r="C255" s="112">
        <v>0</v>
      </c>
      <c r="D255" s="112">
        <v>0</v>
      </c>
    </row>
    <row r="256" spans="1:6" ht="19.5" customHeight="1" x14ac:dyDescent="0.25">
      <c r="A256" s="6" t="s">
        <v>10</v>
      </c>
      <c r="B256" s="112">
        <v>0</v>
      </c>
      <c r="C256" s="112">
        <v>0</v>
      </c>
      <c r="D256" s="112">
        <v>0</v>
      </c>
    </row>
    <row r="257" spans="1:4" ht="19.5" customHeight="1" x14ac:dyDescent="0.25">
      <c r="A257" s="6" t="s">
        <v>17</v>
      </c>
      <c r="B257" s="112">
        <v>0</v>
      </c>
      <c r="C257" s="112">
        <v>0</v>
      </c>
      <c r="D257" s="112">
        <v>0</v>
      </c>
    </row>
    <row r="258" spans="1:4" ht="19.5" customHeight="1" x14ac:dyDescent="0.25">
      <c r="A258" s="6" t="s">
        <v>19</v>
      </c>
      <c r="B258" s="112">
        <v>0</v>
      </c>
      <c r="C258" s="112">
        <v>0</v>
      </c>
      <c r="D258" s="112">
        <v>0</v>
      </c>
    </row>
    <row r="259" spans="1:4" ht="19.5" customHeight="1" x14ac:dyDescent="0.25">
      <c r="A259" s="6" t="s">
        <v>11</v>
      </c>
      <c r="B259" s="112">
        <v>0</v>
      </c>
      <c r="C259" s="112">
        <v>0</v>
      </c>
      <c r="D259" s="112">
        <v>0</v>
      </c>
    </row>
    <row r="260" spans="1:4" ht="19.5" customHeight="1" x14ac:dyDescent="0.25">
      <c r="A260" s="30" t="s">
        <v>12</v>
      </c>
      <c r="B260" s="112">
        <v>0</v>
      </c>
      <c r="C260" s="112">
        <v>0</v>
      </c>
      <c r="D260" s="112">
        <v>0</v>
      </c>
    </row>
    <row r="261" spans="1:4" ht="19.5" customHeight="1" x14ac:dyDescent="0.25">
      <c r="A261" s="30" t="s">
        <v>16</v>
      </c>
      <c r="B261" s="112">
        <v>0</v>
      </c>
      <c r="C261" s="112">
        <v>0</v>
      </c>
      <c r="D261" s="112">
        <v>0</v>
      </c>
    </row>
    <row r="262" spans="1:4" ht="19.5" customHeight="1" x14ac:dyDescent="0.25">
      <c r="A262" s="41" t="s">
        <v>8</v>
      </c>
      <c r="B262" s="57">
        <f>SUM(B254:B261)</f>
        <v>5297</v>
      </c>
      <c r="C262" s="57">
        <f>SUM(C254:C261)</f>
        <v>5297</v>
      </c>
      <c r="D262" s="57">
        <f>SUM(D254:D261)</f>
        <v>0</v>
      </c>
    </row>
    <row r="263" spans="1:4" s="4" customFormat="1" ht="68.25" customHeight="1" x14ac:dyDescent="0.25">
      <c r="A263" s="70" t="s">
        <v>53</v>
      </c>
      <c r="B263" s="70"/>
      <c r="C263" s="70"/>
      <c r="D263" s="70"/>
    </row>
    <row r="264" spans="1:4" s="4" customFormat="1" x14ac:dyDescent="0.25">
      <c r="A264" s="6" t="s">
        <v>5</v>
      </c>
      <c r="B264" s="112">
        <v>917.9</v>
      </c>
      <c r="C264" s="112">
        <v>917.9</v>
      </c>
      <c r="D264" s="112">
        <v>917.9</v>
      </c>
    </row>
    <row r="265" spans="1:4" s="4" customFormat="1" x14ac:dyDescent="0.25">
      <c r="A265" s="6" t="s">
        <v>6</v>
      </c>
      <c r="B265" s="112">
        <v>53.1</v>
      </c>
      <c r="C265" s="112">
        <v>53.1</v>
      </c>
      <c r="D265" s="112">
        <v>53.1</v>
      </c>
    </row>
    <row r="266" spans="1:4" s="4" customFormat="1" x14ac:dyDescent="0.25">
      <c r="A266" s="6" t="s">
        <v>10</v>
      </c>
      <c r="B266" s="112">
        <v>4.8</v>
      </c>
      <c r="C266" s="112">
        <v>4.8</v>
      </c>
      <c r="D266" s="112">
        <v>0</v>
      </c>
    </row>
    <row r="267" spans="1:4" s="4" customFormat="1" x14ac:dyDescent="0.25">
      <c r="A267" s="30" t="s">
        <v>12</v>
      </c>
      <c r="B267" s="112">
        <v>24.2</v>
      </c>
      <c r="C267" s="112">
        <v>24.2</v>
      </c>
      <c r="D267" s="112">
        <v>24.2</v>
      </c>
    </row>
    <row r="268" spans="1:4" s="4" customFormat="1" x14ac:dyDescent="0.25">
      <c r="A268" s="41" t="s">
        <v>8</v>
      </c>
      <c r="B268" s="57">
        <f>SUM(B264:B267)</f>
        <v>1000</v>
      </c>
      <c r="C268" s="57">
        <f>SUM(C264:C267)</f>
        <v>1000</v>
      </c>
      <c r="D268" s="57">
        <f>SUM(D264:D267)</f>
        <v>995.2</v>
      </c>
    </row>
    <row r="269" spans="1:4" ht="51.75" customHeight="1" x14ac:dyDescent="0.25">
      <c r="A269" s="70" t="s">
        <v>54</v>
      </c>
      <c r="B269" s="70"/>
      <c r="C269" s="70"/>
      <c r="D269" s="70"/>
    </row>
    <row r="270" spans="1:4" x14ac:dyDescent="0.25">
      <c r="A270" s="6" t="s">
        <v>6</v>
      </c>
      <c r="B270" s="112">
        <v>60</v>
      </c>
      <c r="C270" s="112">
        <v>60</v>
      </c>
      <c r="D270" s="112">
        <v>27</v>
      </c>
    </row>
    <row r="271" spans="1:4" x14ac:dyDescent="0.25">
      <c r="A271" s="6" t="s">
        <v>9</v>
      </c>
      <c r="B271" s="112">
        <v>510</v>
      </c>
      <c r="C271" s="112">
        <v>510</v>
      </c>
      <c r="D271" s="112">
        <v>340</v>
      </c>
    </row>
    <row r="272" spans="1:4" x14ac:dyDescent="0.25">
      <c r="A272" s="6" t="s">
        <v>10</v>
      </c>
      <c r="B272" s="112">
        <v>1152</v>
      </c>
      <c r="C272" s="112">
        <v>1425</v>
      </c>
      <c r="D272" s="112">
        <v>1092</v>
      </c>
    </row>
    <row r="273" spans="1:4" x14ac:dyDescent="0.25">
      <c r="A273" s="6" t="s">
        <v>17</v>
      </c>
      <c r="B273" s="112">
        <v>365</v>
      </c>
      <c r="C273" s="112">
        <v>365</v>
      </c>
      <c r="D273" s="112">
        <v>200.5</v>
      </c>
    </row>
    <row r="274" spans="1:4" x14ac:dyDescent="0.25">
      <c r="A274" s="6" t="s">
        <v>19</v>
      </c>
      <c r="B274" s="112">
        <v>537.5</v>
      </c>
      <c r="C274" s="112">
        <v>537.5</v>
      </c>
      <c r="D274" s="112">
        <v>203.5</v>
      </c>
    </row>
    <row r="275" spans="1:4" x14ac:dyDescent="0.25">
      <c r="A275" s="6" t="s">
        <v>11</v>
      </c>
      <c r="B275" s="112">
        <v>405</v>
      </c>
      <c r="C275" s="112">
        <v>405</v>
      </c>
      <c r="D275" s="112">
        <v>206.1</v>
      </c>
    </row>
    <row r="276" spans="1:4" x14ac:dyDescent="0.25">
      <c r="A276" s="30" t="s">
        <v>16</v>
      </c>
      <c r="B276" s="112">
        <v>749</v>
      </c>
      <c r="C276" s="112">
        <v>749</v>
      </c>
      <c r="D276" s="112">
        <v>374.5</v>
      </c>
    </row>
    <row r="277" spans="1:4" x14ac:dyDescent="0.25">
      <c r="A277" s="41" t="s">
        <v>8</v>
      </c>
      <c r="B277" s="57">
        <f>SUM(B270:B276)</f>
        <v>3778.5</v>
      </c>
      <c r="C277" s="57">
        <f>SUM(C270:C276)</f>
        <v>4051.5</v>
      </c>
      <c r="D277" s="57">
        <f>SUM(D270:D276)</f>
        <v>2443.6</v>
      </c>
    </row>
    <row r="278" spans="1:4" s="4" customFormat="1" ht="68.25" customHeight="1" x14ac:dyDescent="0.25">
      <c r="A278" s="70" t="s">
        <v>55</v>
      </c>
      <c r="B278" s="70"/>
      <c r="C278" s="70"/>
      <c r="D278" s="70"/>
    </row>
    <row r="279" spans="1:4" s="4" customFormat="1" x14ac:dyDescent="0.25">
      <c r="A279" s="6" t="s">
        <v>5</v>
      </c>
      <c r="B279" s="112">
        <v>2721.5</v>
      </c>
      <c r="C279" s="112">
        <v>2721.5</v>
      </c>
      <c r="D279" s="112">
        <v>1642.4</v>
      </c>
    </row>
    <row r="280" spans="1:4" s="4" customFormat="1" x14ac:dyDescent="0.25">
      <c r="A280" s="41" t="s">
        <v>8</v>
      </c>
      <c r="B280" s="57">
        <f>B279</f>
        <v>2721.5</v>
      </c>
      <c r="C280" s="57">
        <f>C279</f>
        <v>2721.5</v>
      </c>
      <c r="D280" s="57">
        <f>D279</f>
        <v>1642.4</v>
      </c>
    </row>
    <row r="281" spans="1:4" ht="86.25" customHeight="1" x14ac:dyDescent="0.25">
      <c r="A281" s="70" t="s">
        <v>56</v>
      </c>
      <c r="B281" s="70"/>
      <c r="C281" s="70"/>
      <c r="D281" s="70"/>
    </row>
    <row r="282" spans="1:4" x14ac:dyDescent="0.25">
      <c r="A282" s="6" t="s">
        <v>6</v>
      </c>
      <c r="B282" s="112">
        <v>600</v>
      </c>
      <c r="C282" s="112">
        <v>600</v>
      </c>
      <c r="D282" s="112">
        <v>600</v>
      </c>
    </row>
    <row r="283" spans="1:4" x14ac:dyDescent="0.25">
      <c r="A283" s="6" t="s">
        <v>17</v>
      </c>
      <c r="B283" s="112">
        <v>300</v>
      </c>
      <c r="C283" s="112">
        <v>300</v>
      </c>
      <c r="D283" s="112">
        <v>300</v>
      </c>
    </row>
    <row r="284" spans="1:4" x14ac:dyDescent="0.25">
      <c r="A284" s="6" t="s">
        <v>10</v>
      </c>
      <c r="B284" s="112">
        <v>600</v>
      </c>
      <c r="C284" s="112">
        <v>600</v>
      </c>
      <c r="D284" s="112">
        <v>600</v>
      </c>
    </row>
    <row r="285" spans="1:4" x14ac:dyDescent="0.25">
      <c r="A285" s="41" t="s">
        <v>8</v>
      </c>
      <c r="B285" s="57">
        <f>SUM(B282:B284)</f>
        <v>1500</v>
      </c>
      <c r="C285" s="57">
        <f>SUM(C282:C284)</f>
        <v>1500</v>
      </c>
      <c r="D285" s="57">
        <f>SUM(D282:D284)</f>
        <v>1500</v>
      </c>
    </row>
    <row r="286" spans="1:4" ht="54.75" customHeight="1" x14ac:dyDescent="0.25">
      <c r="A286" s="70" t="s">
        <v>57</v>
      </c>
      <c r="B286" s="70"/>
      <c r="C286" s="70"/>
      <c r="D286" s="70"/>
    </row>
    <row r="287" spans="1:4" x14ac:dyDescent="0.25">
      <c r="A287" s="6" t="s">
        <v>10</v>
      </c>
      <c r="B287" s="18">
        <v>1100</v>
      </c>
      <c r="C287" s="18">
        <v>1100</v>
      </c>
      <c r="D287" s="55">
        <v>0</v>
      </c>
    </row>
    <row r="288" spans="1:4" x14ac:dyDescent="0.25">
      <c r="A288" s="41" t="s">
        <v>8</v>
      </c>
      <c r="B288" s="19">
        <f>B287</f>
        <v>1100</v>
      </c>
      <c r="C288" s="19">
        <f>C287</f>
        <v>1100</v>
      </c>
      <c r="D288" s="19">
        <f>D287</f>
        <v>0</v>
      </c>
    </row>
    <row r="289" spans="1:4" ht="46.5" customHeight="1" x14ac:dyDescent="0.25">
      <c r="A289" s="90" t="s">
        <v>22</v>
      </c>
      <c r="B289" s="132"/>
      <c r="C289" s="132"/>
      <c r="D289" s="133"/>
    </row>
    <row r="290" spans="1:4" x14ac:dyDescent="0.25">
      <c r="A290" s="6" t="s">
        <v>5</v>
      </c>
      <c r="B290" s="18">
        <v>1636.4</v>
      </c>
      <c r="C290" s="18">
        <v>1636.4</v>
      </c>
      <c r="D290" s="55">
        <v>0</v>
      </c>
    </row>
    <row r="291" spans="1:4" x14ac:dyDescent="0.25">
      <c r="A291" s="41" t="s">
        <v>8</v>
      </c>
      <c r="B291" s="19">
        <f>B290</f>
        <v>1636.4</v>
      </c>
      <c r="C291" s="19">
        <f>C290</f>
        <v>1636.4</v>
      </c>
      <c r="D291" s="19">
        <f>D290</f>
        <v>0</v>
      </c>
    </row>
    <row r="292" spans="1:4" ht="48.75" customHeight="1" x14ac:dyDescent="0.25">
      <c r="A292" s="65" t="s">
        <v>58</v>
      </c>
      <c r="B292" s="86"/>
      <c r="C292" s="86"/>
      <c r="D292" s="87"/>
    </row>
    <row r="293" spans="1:4" x14ac:dyDescent="0.25">
      <c r="A293" s="6" t="s">
        <v>5</v>
      </c>
      <c r="B293" s="18">
        <v>3856.1</v>
      </c>
      <c r="C293" s="18">
        <v>3856.1</v>
      </c>
      <c r="D293" s="55">
        <v>3856.1</v>
      </c>
    </row>
    <row r="294" spans="1:4" x14ac:dyDescent="0.25">
      <c r="A294" s="6" t="s">
        <v>6</v>
      </c>
      <c r="B294" s="18">
        <v>604</v>
      </c>
      <c r="C294" s="18">
        <v>604</v>
      </c>
      <c r="D294" s="55">
        <v>604</v>
      </c>
    </row>
    <row r="295" spans="1:4" x14ac:dyDescent="0.25">
      <c r="A295" s="6" t="s">
        <v>9</v>
      </c>
      <c r="B295" s="18">
        <v>488.7</v>
      </c>
      <c r="C295" s="18">
        <v>488.7</v>
      </c>
      <c r="D295" s="55">
        <v>352.3</v>
      </c>
    </row>
    <row r="296" spans="1:4" x14ac:dyDescent="0.25">
      <c r="A296" s="6" t="s">
        <v>10</v>
      </c>
      <c r="B296" s="18">
        <v>525</v>
      </c>
      <c r="C296" s="18">
        <v>525</v>
      </c>
      <c r="D296" s="55">
        <v>390</v>
      </c>
    </row>
    <row r="297" spans="1:4" x14ac:dyDescent="0.25">
      <c r="A297" s="6" t="s">
        <v>17</v>
      </c>
      <c r="B297" s="18">
        <v>153.69999999999999</v>
      </c>
      <c r="C297" s="18">
        <v>153.69999999999999</v>
      </c>
      <c r="D297" s="55">
        <v>153.69999999999999</v>
      </c>
    </row>
    <row r="298" spans="1:4" x14ac:dyDescent="0.25">
      <c r="A298" s="6" t="s">
        <v>19</v>
      </c>
      <c r="B298" s="18">
        <v>510.9</v>
      </c>
      <c r="C298" s="18">
        <v>510.9</v>
      </c>
      <c r="D298" s="55">
        <v>343.2</v>
      </c>
    </row>
    <row r="299" spans="1:4" x14ac:dyDescent="0.25">
      <c r="A299" s="6" t="s">
        <v>11</v>
      </c>
      <c r="B299" s="18">
        <v>304.39999999999998</v>
      </c>
      <c r="C299" s="18">
        <v>304.39999999999998</v>
      </c>
      <c r="D299" s="55">
        <v>304.39999999999998</v>
      </c>
    </row>
    <row r="300" spans="1:4" x14ac:dyDescent="0.25">
      <c r="A300" s="30" t="s">
        <v>12</v>
      </c>
      <c r="B300" s="18">
        <v>299.8</v>
      </c>
      <c r="C300" s="18">
        <v>299.8</v>
      </c>
      <c r="D300" s="55">
        <v>293.2</v>
      </c>
    </row>
    <row r="301" spans="1:4" x14ac:dyDescent="0.25">
      <c r="A301" s="30" t="s">
        <v>16</v>
      </c>
      <c r="B301" s="18">
        <v>369.9</v>
      </c>
      <c r="C301" s="18">
        <v>369.9</v>
      </c>
      <c r="D301" s="55">
        <v>209.1</v>
      </c>
    </row>
    <row r="302" spans="1:4" x14ac:dyDescent="0.25">
      <c r="A302" s="41" t="s">
        <v>8</v>
      </c>
      <c r="B302" s="19">
        <f>SUM(B293:B301)</f>
        <v>7112.4999999999991</v>
      </c>
      <c r="C302" s="19">
        <f>SUM(C293:C301)</f>
        <v>7112.4999999999991</v>
      </c>
      <c r="D302" s="134">
        <f>SUM(D293:D301)</f>
        <v>6506</v>
      </c>
    </row>
    <row r="303" spans="1:4" ht="99" customHeight="1" x14ac:dyDescent="0.25">
      <c r="A303" s="95" t="s">
        <v>78</v>
      </c>
      <c r="B303" s="73"/>
      <c r="C303" s="73"/>
      <c r="D303" s="74"/>
    </row>
    <row r="304" spans="1:4" x14ac:dyDescent="0.25">
      <c r="A304" s="6" t="s">
        <v>5</v>
      </c>
      <c r="B304" s="18">
        <v>0</v>
      </c>
      <c r="C304" s="18">
        <v>3600</v>
      </c>
      <c r="D304" s="55">
        <v>0</v>
      </c>
    </row>
    <row r="305" spans="1:4" x14ac:dyDescent="0.25">
      <c r="A305" s="6" t="s">
        <v>6</v>
      </c>
      <c r="B305" s="18">
        <v>0</v>
      </c>
      <c r="C305" s="18">
        <v>700</v>
      </c>
      <c r="D305" s="55">
        <v>0</v>
      </c>
    </row>
    <row r="306" spans="1:4" x14ac:dyDescent="0.25">
      <c r="A306" s="6" t="s">
        <v>9</v>
      </c>
      <c r="B306" s="18">
        <v>0</v>
      </c>
      <c r="C306" s="18">
        <v>500</v>
      </c>
      <c r="D306" s="55">
        <v>399.9</v>
      </c>
    </row>
    <row r="307" spans="1:4" x14ac:dyDescent="0.25">
      <c r="A307" s="6" t="s">
        <v>17</v>
      </c>
      <c r="B307" s="18">
        <v>0</v>
      </c>
      <c r="C307" s="18">
        <v>400</v>
      </c>
      <c r="D307" s="55">
        <v>400</v>
      </c>
    </row>
    <row r="308" spans="1:4" x14ac:dyDescent="0.25">
      <c r="A308" s="6" t="s">
        <v>19</v>
      </c>
      <c r="B308" s="18">
        <v>0</v>
      </c>
      <c r="C308" s="18">
        <v>1000</v>
      </c>
      <c r="D308" s="55">
        <v>376.4</v>
      </c>
    </row>
    <row r="309" spans="1:4" x14ac:dyDescent="0.25">
      <c r="A309" s="30" t="s">
        <v>16</v>
      </c>
      <c r="B309" s="18">
        <v>0</v>
      </c>
      <c r="C309" s="18">
        <v>300</v>
      </c>
      <c r="D309" s="55">
        <v>0</v>
      </c>
    </row>
    <row r="310" spans="1:4" x14ac:dyDescent="0.25">
      <c r="A310" s="41" t="s">
        <v>8</v>
      </c>
      <c r="B310" s="19">
        <f>SUM(B304:B309)</f>
        <v>0</v>
      </c>
      <c r="C310" s="19">
        <f>SUM(C304:C309)</f>
        <v>6500</v>
      </c>
      <c r="D310" s="19">
        <f>SUM(D304:D309)</f>
        <v>1176.3</v>
      </c>
    </row>
    <row r="311" spans="1:4" ht="109.5" customHeight="1" x14ac:dyDescent="0.25">
      <c r="A311" s="135" t="s">
        <v>79</v>
      </c>
      <c r="B311" s="91"/>
      <c r="C311" s="91"/>
      <c r="D311" s="92"/>
    </row>
    <row r="312" spans="1:4" x14ac:dyDescent="0.25">
      <c r="A312" s="41" t="s">
        <v>6</v>
      </c>
      <c r="B312" s="18">
        <v>0</v>
      </c>
      <c r="C312" s="18">
        <v>1000</v>
      </c>
      <c r="D312" s="18">
        <v>1000</v>
      </c>
    </row>
    <row r="313" spans="1:4" x14ac:dyDescent="0.25">
      <c r="A313" s="41" t="s">
        <v>10</v>
      </c>
      <c r="B313" s="18">
        <v>0</v>
      </c>
      <c r="C313" s="18">
        <v>1000</v>
      </c>
      <c r="D313" s="18">
        <v>1000</v>
      </c>
    </row>
    <row r="314" spans="1:4" x14ac:dyDescent="0.25">
      <c r="A314" s="41" t="s">
        <v>19</v>
      </c>
      <c r="B314" s="18">
        <v>0</v>
      </c>
      <c r="C314" s="18">
        <v>1000</v>
      </c>
      <c r="D314" s="18">
        <v>1000</v>
      </c>
    </row>
    <row r="315" spans="1:4" x14ac:dyDescent="0.25">
      <c r="A315" s="41" t="s">
        <v>8</v>
      </c>
      <c r="B315" s="19">
        <f>SUM(B312:B314)</f>
        <v>0</v>
      </c>
      <c r="C315" s="19">
        <f>SUM(C312:C314)</f>
        <v>3000</v>
      </c>
      <c r="D315" s="19">
        <f>SUM(D312:D314)</f>
        <v>3000</v>
      </c>
    </row>
    <row r="316" spans="1:4" ht="115.5" customHeight="1" x14ac:dyDescent="0.25">
      <c r="A316" s="95" t="s">
        <v>80</v>
      </c>
      <c r="B316" s="66"/>
      <c r="C316" s="66"/>
      <c r="D316" s="67"/>
    </row>
    <row r="317" spans="1:4" x14ac:dyDescent="0.25">
      <c r="A317" s="6" t="s">
        <v>5</v>
      </c>
      <c r="B317" s="18">
        <v>0</v>
      </c>
      <c r="C317" s="18">
        <v>335</v>
      </c>
      <c r="D317" s="18">
        <v>0</v>
      </c>
    </row>
    <row r="318" spans="1:4" x14ac:dyDescent="0.25">
      <c r="A318" s="6" t="s">
        <v>6</v>
      </c>
      <c r="B318" s="18">
        <v>0</v>
      </c>
      <c r="C318" s="18">
        <v>670</v>
      </c>
      <c r="D318" s="18">
        <v>0</v>
      </c>
    </row>
    <row r="319" spans="1:4" x14ac:dyDescent="0.25">
      <c r="A319" s="6" t="s">
        <v>9</v>
      </c>
      <c r="B319" s="18">
        <v>0</v>
      </c>
      <c r="C319" s="18">
        <v>670</v>
      </c>
      <c r="D319" s="18">
        <v>0</v>
      </c>
    </row>
    <row r="320" spans="1:4" x14ac:dyDescent="0.25">
      <c r="A320" s="6" t="s">
        <v>10</v>
      </c>
      <c r="B320" s="18">
        <v>0</v>
      </c>
      <c r="C320" s="18">
        <v>112</v>
      </c>
      <c r="D320" s="18">
        <v>0</v>
      </c>
    </row>
    <row r="321" spans="1:4" x14ac:dyDescent="0.25">
      <c r="A321" s="6" t="s">
        <v>17</v>
      </c>
      <c r="B321" s="18">
        <v>0</v>
      </c>
      <c r="C321" s="18">
        <v>224</v>
      </c>
      <c r="D321" s="18">
        <v>0</v>
      </c>
    </row>
    <row r="322" spans="1:4" x14ac:dyDescent="0.25">
      <c r="A322" s="6" t="s">
        <v>19</v>
      </c>
      <c r="B322" s="18">
        <v>0</v>
      </c>
      <c r="C322" s="18">
        <v>112</v>
      </c>
      <c r="D322" s="18">
        <v>0</v>
      </c>
    </row>
    <row r="323" spans="1:4" x14ac:dyDescent="0.25">
      <c r="A323" s="6" t="s">
        <v>11</v>
      </c>
      <c r="B323" s="18">
        <v>0</v>
      </c>
      <c r="C323" s="18">
        <v>112</v>
      </c>
      <c r="D323" s="18">
        <v>0</v>
      </c>
    </row>
    <row r="324" spans="1:4" x14ac:dyDescent="0.25">
      <c r="A324" s="30" t="s">
        <v>12</v>
      </c>
      <c r="B324" s="18">
        <v>0</v>
      </c>
      <c r="C324" s="18">
        <v>1006</v>
      </c>
      <c r="D324" s="18">
        <v>0</v>
      </c>
    </row>
    <row r="325" spans="1:4" x14ac:dyDescent="0.25">
      <c r="A325" s="30" t="s">
        <v>16</v>
      </c>
      <c r="B325" s="18">
        <v>0</v>
      </c>
      <c r="C325" s="18">
        <v>559</v>
      </c>
      <c r="D325" s="18">
        <v>0</v>
      </c>
    </row>
    <row r="326" spans="1:4" x14ac:dyDescent="0.25">
      <c r="A326" s="41" t="s">
        <v>8</v>
      </c>
      <c r="B326" s="19">
        <f>SUM(B317:B325)</f>
        <v>0</v>
      </c>
      <c r="C326" s="19">
        <f>SUM(C317:C325)</f>
        <v>3800</v>
      </c>
      <c r="D326" s="19">
        <f>SUM(D317:D325)</f>
        <v>0</v>
      </c>
    </row>
    <row r="327" spans="1:4" ht="141" customHeight="1" x14ac:dyDescent="0.25">
      <c r="A327" s="135" t="s">
        <v>81</v>
      </c>
      <c r="B327" s="91"/>
      <c r="C327" s="91"/>
      <c r="D327" s="92"/>
    </row>
    <row r="328" spans="1:4" x14ac:dyDescent="0.25">
      <c r="A328" s="135" t="s">
        <v>82</v>
      </c>
      <c r="B328" s="91"/>
      <c r="C328" s="91"/>
      <c r="D328" s="92"/>
    </row>
    <row r="329" spans="1:4" x14ac:dyDescent="0.25">
      <c r="A329" s="136" t="s">
        <v>6</v>
      </c>
      <c r="B329" s="18">
        <v>0</v>
      </c>
      <c r="C329" s="18">
        <v>7902.2</v>
      </c>
      <c r="D329" s="18">
        <v>0</v>
      </c>
    </row>
    <row r="330" spans="1:4" x14ac:dyDescent="0.25">
      <c r="A330" s="136" t="s">
        <v>10</v>
      </c>
      <c r="B330" s="18">
        <v>0</v>
      </c>
      <c r="C330" s="18">
        <v>3913</v>
      </c>
      <c r="D330" s="18">
        <v>0</v>
      </c>
    </row>
    <row r="331" spans="1:4" x14ac:dyDescent="0.25">
      <c r="A331" s="136" t="s">
        <v>11</v>
      </c>
      <c r="B331" s="18">
        <v>0</v>
      </c>
      <c r="C331" s="18">
        <v>364</v>
      </c>
      <c r="D331" s="18">
        <v>0</v>
      </c>
    </row>
    <row r="332" spans="1:4" x14ac:dyDescent="0.25">
      <c r="A332" s="41" t="s">
        <v>8</v>
      </c>
      <c r="B332" s="19">
        <f>SUM(B329:B331)</f>
        <v>0</v>
      </c>
      <c r="C332" s="19">
        <f>SUM(C329:C331)</f>
        <v>12179.2</v>
      </c>
      <c r="D332" s="19">
        <f>SUM(D329:D331)</f>
        <v>0</v>
      </c>
    </row>
    <row r="333" spans="1:4" x14ac:dyDescent="0.25">
      <c r="A333" s="95" t="s">
        <v>83</v>
      </c>
      <c r="B333" s="66"/>
      <c r="C333" s="66"/>
      <c r="D333" s="67"/>
    </row>
    <row r="334" spans="1:4" x14ac:dyDescent="0.25">
      <c r="A334" s="136" t="s">
        <v>6</v>
      </c>
      <c r="B334" s="19">
        <v>0</v>
      </c>
      <c r="C334" s="18">
        <v>781.5</v>
      </c>
      <c r="D334" s="18">
        <v>0</v>
      </c>
    </row>
    <row r="335" spans="1:4" x14ac:dyDescent="0.25">
      <c r="A335" s="136" t="s">
        <v>10</v>
      </c>
      <c r="B335" s="19">
        <v>0</v>
      </c>
      <c r="C335" s="18">
        <v>387</v>
      </c>
      <c r="D335" s="18">
        <v>0</v>
      </c>
    </row>
    <row r="336" spans="1:4" x14ac:dyDescent="0.25">
      <c r="A336" s="136" t="s">
        <v>11</v>
      </c>
      <c r="B336" s="19">
        <v>0</v>
      </c>
      <c r="C336" s="18">
        <v>36.1</v>
      </c>
      <c r="D336" s="18">
        <v>0</v>
      </c>
    </row>
    <row r="337" spans="1:4" x14ac:dyDescent="0.25">
      <c r="A337" s="41" t="s">
        <v>8</v>
      </c>
      <c r="B337" s="19">
        <f>SUM(B334:B336)</f>
        <v>0</v>
      </c>
      <c r="C337" s="19">
        <f>SUM(C334:C336)</f>
        <v>1204.5999999999999</v>
      </c>
      <c r="D337" s="19">
        <f>SUM(D334:D336)</f>
        <v>0</v>
      </c>
    </row>
    <row r="338" spans="1:4" ht="156.75" customHeight="1" x14ac:dyDescent="0.25">
      <c r="A338" s="137" t="s">
        <v>84</v>
      </c>
      <c r="B338" s="138"/>
      <c r="C338" s="138"/>
      <c r="D338" s="139"/>
    </row>
    <row r="339" spans="1:4" x14ac:dyDescent="0.25">
      <c r="A339" s="95" t="s">
        <v>82</v>
      </c>
      <c r="B339" s="66"/>
      <c r="C339" s="66"/>
      <c r="D339" s="67"/>
    </row>
    <row r="340" spans="1:4" x14ac:dyDescent="0.25">
      <c r="A340" s="6" t="s">
        <v>5</v>
      </c>
      <c r="B340" s="18">
        <v>0</v>
      </c>
      <c r="C340" s="18">
        <v>18458</v>
      </c>
      <c r="D340" s="18">
        <v>14726.6</v>
      </c>
    </row>
    <row r="341" spans="1:4" x14ac:dyDescent="0.25">
      <c r="A341" s="6" t="s">
        <v>6</v>
      </c>
      <c r="B341" s="18">
        <v>0</v>
      </c>
      <c r="C341" s="18">
        <v>1605.8</v>
      </c>
      <c r="D341" s="18">
        <v>1600.8</v>
      </c>
    </row>
    <row r="342" spans="1:4" x14ac:dyDescent="0.25">
      <c r="A342" s="6" t="s">
        <v>9</v>
      </c>
      <c r="B342" s="18">
        <v>0</v>
      </c>
      <c r="C342" s="18">
        <v>343.7</v>
      </c>
      <c r="D342" s="18">
        <v>62.4</v>
      </c>
    </row>
    <row r="343" spans="1:4" x14ac:dyDescent="0.25">
      <c r="A343" s="6" t="s">
        <v>10</v>
      </c>
      <c r="B343" s="18">
        <v>0</v>
      </c>
      <c r="C343" s="18">
        <v>163.4</v>
      </c>
      <c r="D343" s="18">
        <v>0</v>
      </c>
    </row>
    <row r="344" spans="1:4" x14ac:dyDescent="0.25">
      <c r="A344" s="6" t="s">
        <v>17</v>
      </c>
      <c r="B344" s="18">
        <v>0</v>
      </c>
      <c r="C344" s="18">
        <v>271.5</v>
      </c>
      <c r="D344" s="18">
        <v>173.8</v>
      </c>
    </row>
    <row r="345" spans="1:4" x14ac:dyDescent="0.25">
      <c r="A345" s="6" t="s">
        <v>19</v>
      </c>
      <c r="B345" s="18">
        <v>0</v>
      </c>
      <c r="C345" s="18">
        <v>467</v>
      </c>
      <c r="D345" s="18">
        <v>0</v>
      </c>
    </row>
    <row r="346" spans="1:4" x14ac:dyDescent="0.25">
      <c r="A346" s="30" t="s">
        <v>12</v>
      </c>
      <c r="B346" s="18">
        <v>0</v>
      </c>
      <c r="C346" s="18">
        <v>549</v>
      </c>
      <c r="D346" s="18">
        <v>438.4</v>
      </c>
    </row>
    <row r="347" spans="1:4" x14ac:dyDescent="0.25">
      <c r="A347" s="30" t="s">
        <v>16</v>
      </c>
      <c r="B347" s="18">
        <v>0</v>
      </c>
      <c r="C347" s="18">
        <v>1007.9</v>
      </c>
      <c r="D347" s="18">
        <v>484.3</v>
      </c>
    </row>
    <row r="348" spans="1:4" x14ac:dyDescent="0.25">
      <c r="A348" s="41" t="s">
        <v>8</v>
      </c>
      <c r="B348" s="19">
        <f>SUM(B340:B347)</f>
        <v>0</v>
      </c>
      <c r="C348" s="19">
        <f>SUM(C340:C347)</f>
        <v>22866.300000000003</v>
      </c>
      <c r="D348" s="19">
        <f>SUM(D340:D347)</f>
        <v>17486.3</v>
      </c>
    </row>
    <row r="349" spans="1:4" x14ac:dyDescent="0.25">
      <c r="A349" s="95" t="s">
        <v>83</v>
      </c>
      <c r="B349" s="66"/>
      <c r="C349" s="66"/>
      <c r="D349" s="67"/>
    </row>
    <row r="350" spans="1:4" x14ac:dyDescent="0.25">
      <c r="A350" s="6" t="s">
        <v>5</v>
      </c>
      <c r="B350" s="18">
        <v>0</v>
      </c>
      <c r="C350" s="18">
        <v>23600.3</v>
      </c>
      <c r="D350" s="18">
        <v>18829.3</v>
      </c>
    </row>
    <row r="351" spans="1:4" x14ac:dyDescent="0.25">
      <c r="A351" s="6" t="s">
        <v>6</v>
      </c>
      <c r="B351" s="18">
        <v>0</v>
      </c>
      <c r="C351" s="18">
        <v>2053.1</v>
      </c>
      <c r="D351" s="18">
        <v>2046.8</v>
      </c>
    </row>
    <row r="352" spans="1:4" x14ac:dyDescent="0.25">
      <c r="A352" s="6" t="s">
        <v>9</v>
      </c>
      <c r="B352" s="18">
        <v>0</v>
      </c>
      <c r="C352" s="18">
        <v>439.4</v>
      </c>
      <c r="D352" s="18">
        <v>79.7</v>
      </c>
    </row>
    <row r="353" spans="1:4" x14ac:dyDescent="0.25">
      <c r="A353" s="6" t="s">
        <v>10</v>
      </c>
      <c r="B353" s="18">
        <v>0</v>
      </c>
      <c r="C353" s="18">
        <v>209</v>
      </c>
      <c r="D353" s="18">
        <v>0</v>
      </c>
    </row>
    <row r="354" spans="1:4" x14ac:dyDescent="0.25">
      <c r="A354" s="6" t="s">
        <v>17</v>
      </c>
      <c r="B354" s="18">
        <v>0</v>
      </c>
      <c r="C354" s="18">
        <v>347.2</v>
      </c>
      <c r="D354" s="18">
        <v>222.2</v>
      </c>
    </row>
    <row r="355" spans="1:4" x14ac:dyDescent="0.25">
      <c r="A355" s="6" t="s">
        <v>19</v>
      </c>
      <c r="B355" s="18">
        <v>0</v>
      </c>
      <c r="C355" s="18">
        <v>597.1</v>
      </c>
      <c r="D355" s="18">
        <v>0</v>
      </c>
    </row>
    <row r="356" spans="1:4" x14ac:dyDescent="0.25">
      <c r="A356" s="30" t="s">
        <v>12</v>
      </c>
      <c r="B356" s="18">
        <v>0</v>
      </c>
      <c r="C356" s="18">
        <v>702</v>
      </c>
      <c r="D356" s="18">
        <v>560.6</v>
      </c>
    </row>
    <row r="357" spans="1:4" x14ac:dyDescent="0.25">
      <c r="A357" s="30" t="s">
        <v>16</v>
      </c>
      <c r="B357" s="18">
        <v>0</v>
      </c>
      <c r="C357" s="18">
        <v>1288.7</v>
      </c>
      <c r="D357" s="18">
        <v>619.29999999999995</v>
      </c>
    </row>
    <row r="358" spans="1:4" x14ac:dyDescent="0.25">
      <c r="A358" s="41" t="s">
        <v>8</v>
      </c>
      <c r="B358" s="19">
        <f>SUM(B350:B357)</f>
        <v>0</v>
      </c>
      <c r="C358" s="19">
        <f>SUM(C350:C357)</f>
        <v>29236.799999999999</v>
      </c>
      <c r="D358" s="19">
        <f>SUM(D350:D357)</f>
        <v>22357.899999999998</v>
      </c>
    </row>
    <row r="359" spans="1:4" ht="140.25" customHeight="1" x14ac:dyDescent="0.25">
      <c r="A359" s="135" t="s">
        <v>85</v>
      </c>
      <c r="B359" s="91"/>
      <c r="C359" s="91"/>
      <c r="D359" s="92"/>
    </row>
    <row r="360" spans="1:4" x14ac:dyDescent="0.25">
      <c r="A360" s="136" t="s">
        <v>5</v>
      </c>
      <c r="B360" s="18">
        <v>0</v>
      </c>
      <c r="C360" s="18">
        <v>5852.8</v>
      </c>
      <c r="D360" s="18">
        <v>5271.3</v>
      </c>
    </row>
    <row r="361" spans="1:4" x14ac:dyDescent="0.25">
      <c r="A361" s="41" t="s">
        <v>8</v>
      </c>
      <c r="B361" s="19">
        <f>B360</f>
        <v>0</v>
      </c>
      <c r="C361" s="19">
        <f>C360</f>
        <v>5852.8</v>
      </c>
      <c r="D361" s="19">
        <f>D360</f>
        <v>5271.3</v>
      </c>
    </row>
    <row r="362" spans="1:4" ht="189" customHeight="1" x14ac:dyDescent="0.25">
      <c r="A362" s="135" t="s">
        <v>86</v>
      </c>
      <c r="B362" s="140"/>
      <c r="C362" s="140"/>
      <c r="D362" s="141"/>
    </row>
    <row r="363" spans="1:4" x14ac:dyDescent="0.25">
      <c r="A363" s="6" t="s">
        <v>5</v>
      </c>
      <c r="B363" s="18">
        <v>0</v>
      </c>
      <c r="C363" s="18">
        <v>281.3</v>
      </c>
      <c r="D363" s="18">
        <v>281.3</v>
      </c>
    </row>
    <row r="364" spans="1:4" x14ac:dyDescent="0.25">
      <c r="A364" s="6" t="s">
        <v>6</v>
      </c>
      <c r="B364" s="18">
        <v>0</v>
      </c>
      <c r="C364" s="18">
        <v>75</v>
      </c>
      <c r="D364" s="18">
        <v>75</v>
      </c>
    </row>
    <row r="365" spans="1:4" x14ac:dyDescent="0.25">
      <c r="A365" s="41" t="s">
        <v>8</v>
      </c>
      <c r="B365" s="19">
        <f>SUM(B363:B364)</f>
        <v>0</v>
      </c>
      <c r="C365" s="19">
        <f>SUM(C363:C364)</f>
        <v>356.3</v>
      </c>
      <c r="D365" s="19">
        <f>SUM(D363:D364)</f>
        <v>356.3</v>
      </c>
    </row>
    <row r="366" spans="1:4" ht="114" customHeight="1" x14ac:dyDescent="0.25">
      <c r="A366" s="95" t="s">
        <v>87</v>
      </c>
      <c r="B366" s="66"/>
      <c r="C366" s="66"/>
      <c r="D366" s="67"/>
    </row>
    <row r="367" spans="1:4" x14ac:dyDescent="0.25">
      <c r="A367" s="6" t="s">
        <v>5</v>
      </c>
      <c r="B367" s="18">
        <v>0</v>
      </c>
      <c r="C367" s="18">
        <v>3351.6</v>
      </c>
      <c r="D367" s="18">
        <v>3351.5</v>
      </c>
    </row>
    <row r="368" spans="1:4" x14ac:dyDescent="0.25">
      <c r="A368" s="6" t="s">
        <v>6</v>
      </c>
      <c r="B368" s="18">
        <v>0</v>
      </c>
      <c r="C368" s="18">
        <v>566.4</v>
      </c>
      <c r="D368" s="18">
        <v>566.4</v>
      </c>
    </row>
    <row r="369" spans="1:4" x14ac:dyDescent="0.25">
      <c r="A369" s="6" t="s">
        <v>9</v>
      </c>
      <c r="B369" s="18">
        <v>0</v>
      </c>
      <c r="C369" s="18">
        <v>289.60000000000002</v>
      </c>
      <c r="D369" s="18">
        <v>289.60000000000002</v>
      </c>
    </row>
    <row r="370" spans="1:4" x14ac:dyDescent="0.25">
      <c r="A370" s="6" t="s">
        <v>10</v>
      </c>
      <c r="B370" s="18">
        <v>0</v>
      </c>
      <c r="C370" s="18">
        <v>82.3</v>
      </c>
      <c r="D370" s="18">
        <v>82.2</v>
      </c>
    </row>
    <row r="371" spans="1:4" x14ac:dyDescent="0.25">
      <c r="A371" s="6" t="s">
        <v>17</v>
      </c>
      <c r="B371" s="18">
        <v>0</v>
      </c>
      <c r="C371" s="18">
        <v>135.19999999999999</v>
      </c>
      <c r="D371" s="18">
        <v>135.19999999999999</v>
      </c>
    </row>
    <row r="372" spans="1:4" x14ac:dyDescent="0.25">
      <c r="A372" s="6" t="s">
        <v>19</v>
      </c>
      <c r="B372" s="18">
        <v>0</v>
      </c>
      <c r="C372" s="18">
        <v>433.5</v>
      </c>
      <c r="D372" s="18">
        <v>433.5</v>
      </c>
    </row>
    <row r="373" spans="1:4" x14ac:dyDescent="0.25">
      <c r="A373" s="6" t="s">
        <v>11</v>
      </c>
      <c r="B373" s="18">
        <v>0</v>
      </c>
      <c r="C373" s="18">
        <v>243.8</v>
      </c>
      <c r="D373" s="18">
        <v>243.8</v>
      </c>
    </row>
    <row r="374" spans="1:4" x14ac:dyDescent="0.25">
      <c r="A374" s="30" t="s">
        <v>12</v>
      </c>
      <c r="B374" s="18">
        <v>0</v>
      </c>
      <c r="C374" s="18">
        <v>378.4</v>
      </c>
      <c r="D374" s="18">
        <v>378.4</v>
      </c>
    </row>
    <row r="375" spans="1:4" x14ac:dyDescent="0.25">
      <c r="A375" s="30" t="s">
        <v>16</v>
      </c>
      <c r="B375" s="19">
        <v>0</v>
      </c>
      <c r="C375" s="18">
        <v>438.6</v>
      </c>
      <c r="D375" s="19">
        <v>438.6</v>
      </c>
    </row>
    <row r="376" spans="1:4" x14ac:dyDescent="0.25">
      <c r="A376" s="41" t="s">
        <v>8</v>
      </c>
      <c r="B376" s="19">
        <f>SUM(B367:B375)</f>
        <v>0</v>
      </c>
      <c r="C376" s="19">
        <f>SUM(C367:C375)</f>
        <v>5919.4000000000005</v>
      </c>
      <c r="D376" s="19">
        <f>SUM(D367:D375)</f>
        <v>5919.2</v>
      </c>
    </row>
    <row r="377" spans="1:4" ht="131.25" customHeight="1" x14ac:dyDescent="0.25">
      <c r="A377" s="95" t="s">
        <v>88</v>
      </c>
      <c r="B377" s="73"/>
      <c r="C377" s="73"/>
      <c r="D377" s="74"/>
    </row>
    <row r="378" spans="1:4" x14ac:dyDescent="0.25">
      <c r="A378" s="136" t="s">
        <v>16</v>
      </c>
      <c r="B378" s="18">
        <v>0</v>
      </c>
      <c r="C378" s="18">
        <v>3989</v>
      </c>
      <c r="D378" s="18">
        <v>3989</v>
      </c>
    </row>
    <row r="379" spans="1:4" x14ac:dyDescent="0.25">
      <c r="A379" s="41" t="s">
        <v>8</v>
      </c>
      <c r="B379" s="19">
        <f>B378</f>
        <v>0</v>
      </c>
      <c r="C379" s="19">
        <f>C378</f>
        <v>3989</v>
      </c>
      <c r="D379" s="19">
        <f>D378</f>
        <v>3989</v>
      </c>
    </row>
    <row r="380" spans="1:4" ht="103.5" customHeight="1" x14ac:dyDescent="0.25">
      <c r="A380" s="95" t="s">
        <v>89</v>
      </c>
      <c r="B380" s="73"/>
      <c r="C380" s="73"/>
      <c r="D380" s="74"/>
    </row>
    <row r="381" spans="1:4" x14ac:dyDescent="0.25">
      <c r="A381" s="136" t="s">
        <v>5</v>
      </c>
      <c r="B381" s="18">
        <v>0</v>
      </c>
      <c r="C381" s="18">
        <v>22087.200000000001</v>
      </c>
      <c r="D381" s="18">
        <v>0</v>
      </c>
    </row>
    <row r="382" spans="1:4" x14ac:dyDescent="0.25">
      <c r="A382" s="41" t="s">
        <v>8</v>
      </c>
      <c r="B382" s="19">
        <f>B381</f>
        <v>0</v>
      </c>
      <c r="C382" s="19">
        <f>C381</f>
        <v>22087.200000000001</v>
      </c>
      <c r="D382" s="19">
        <f>D381</f>
        <v>0</v>
      </c>
    </row>
    <row r="383" spans="1:4" ht="83.25" customHeight="1" x14ac:dyDescent="0.25">
      <c r="A383" s="95" t="s">
        <v>91</v>
      </c>
      <c r="B383" s="73"/>
      <c r="C383" s="73"/>
      <c r="D383" s="74"/>
    </row>
    <row r="384" spans="1:4" x14ac:dyDescent="0.25">
      <c r="A384" s="136" t="s">
        <v>6</v>
      </c>
      <c r="B384" s="18">
        <v>0</v>
      </c>
      <c r="C384" s="18">
        <v>9500</v>
      </c>
      <c r="D384" s="18">
        <v>9500</v>
      </c>
    </row>
    <row r="385" spans="1:4" x14ac:dyDescent="0.25">
      <c r="A385" s="136" t="s">
        <v>10</v>
      </c>
      <c r="B385" s="18">
        <v>0</v>
      </c>
      <c r="C385" s="18">
        <v>134200</v>
      </c>
      <c r="D385" s="18">
        <v>316620</v>
      </c>
    </row>
    <row r="386" spans="1:4" x14ac:dyDescent="0.25">
      <c r="A386" s="136" t="s">
        <v>12</v>
      </c>
      <c r="B386" s="18">
        <v>0</v>
      </c>
      <c r="C386" s="18">
        <v>0</v>
      </c>
      <c r="D386" s="18">
        <v>20000</v>
      </c>
    </row>
    <row r="387" spans="1:4" x14ac:dyDescent="0.25">
      <c r="A387" s="136" t="s">
        <v>16</v>
      </c>
      <c r="B387" s="18">
        <v>0</v>
      </c>
      <c r="C387" s="18">
        <v>0</v>
      </c>
      <c r="D387" s="18">
        <v>57580</v>
      </c>
    </row>
    <row r="388" spans="1:4" x14ac:dyDescent="0.25">
      <c r="A388" s="41" t="s">
        <v>8</v>
      </c>
      <c r="B388" s="19">
        <f>SUM(B384:B387)</f>
        <v>0</v>
      </c>
      <c r="C388" s="19">
        <f>SUM(C384:C387)</f>
        <v>143700</v>
      </c>
      <c r="D388" s="19">
        <f>SUM(D384:D387)</f>
        <v>403700</v>
      </c>
    </row>
    <row r="389" spans="1:4" ht="49.5" customHeight="1" x14ac:dyDescent="0.25">
      <c r="A389" s="95" t="s">
        <v>90</v>
      </c>
      <c r="B389" s="73"/>
      <c r="C389" s="73"/>
      <c r="D389" s="74"/>
    </row>
    <row r="390" spans="1:4" x14ac:dyDescent="0.25">
      <c r="A390" s="136" t="s">
        <v>17</v>
      </c>
      <c r="B390" s="19">
        <v>0</v>
      </c>
      <c r="C390" s="18">
        <v>2400</v>
      </c>
      <c r="D390" s="18">
        <v>2400</v>
      </c>
    </row>
    <row r="391" spans="1:4" x14ac:dyDescent="0.25">
      <c r="A391" s="41" t="s">
        <v>8</v>
      </c>
      <c r="B391" s="19">
        <f>B390</f>
        <v>0</v>
      </c>
      <c r="C391" s="19">
        <f>C390</f>
        <v>2400</v>
      </c>
      <c r="D391" s="19">
        <f>D390</f>
        <v>2400</v>
      </c>
    </row>
    <row r="392" spans="1:4" ht="66" customHeight="1" x14ac:dyDescent="0.25">
      <c r="A392" s="135" t="s">
        <v>90</v>
      </c>
      <c r="B392" s="91"/>
      <c r="C392" s="91"/>
      <c r="D392" s="92"/>
    </row>
    <row r="393" spans="1:4" x14ac:dyDescent="0.25">
      <c r="A393" s="136" t="s">
        <v>6</v>
      </c>
      <c r="B393" s="18">
        <v>0</v>
      </c>
      <c r="C393" s="18">
        <v>5800</v>
      </c>
      <c r="D393" s="18">
        <v>0</v>
      </c>
    </row>
    <row r="394" spans="1:4" s="4" customFormat="1" x14ac:dyDescent="0.25">
      <c r="A394" s="41" t="s">
        <v>8</v>
      </c>
      <c r="B394" s="19">
        <f>B393</f>
        <v>0</v>
      </c>
      <c r="C394" s="19">
        <f>C393</f>
        <v>5800</v>
      </c>
      <c r="D394" s="19">
        <f>D393</f>
        <v>0</v>
      </c>
    </row>
    <row r="395" spans="1:4" s="4" customFormat="1" ht="139.5" customHeight="1" x14ac:dyDescent="0.25">
      <c r="A395" s="135" t="s">
        <v>92</v>
      </c>
      <c r="B395" s="140"/>
      <c r="C395" s="140"/>
      <c r="D395" s="141"/>
    </row>
    <row r="396" spans="1:4" s="4" customFormat="1" x14ac:dyDescent="0.25">
      <c r="A396" s="6" t="s">
        <v>5</v>
      </c>
      <c r="B396" s="18">
        <v>0</v>
      </c>
      <c r="C396" s="18">
        <v>1584.2</v>
      </c>
      <c r="D396" s="18">
        <v>0</v>
      </c>
    </row>
    <row r="397" spans="1:4" s="4" customFormat="1" x14ac:dyDescent="0.25">
      <c r="A397" s="6" t="s">
        <v>6</v>
      </c>
      <c r="B397" s="18">
        <v>0</v>
      </c>
      <c r="C397" s="18">
        <v>166.7</v>
      </c>
      <c r="D397" s="18">
        <v>0</v>
      </c>
    </row>
    <row r="398" spans="1:4" s="4" customFormat="1" x14ac:dyDescent="0.25">
      <c r="A398" s="6" t="s">
        <v>9</v>
      </c>
      <c r="B398" s="18">
        <v>0</v>
      </c>
      <c r="C398" s="18">
        <v>124.4</v>
      </c>
      <c r="D398" s="18">
        <v>0</v>
      </c>
    </row>
    <row r="399" spans="1:4" s="4" customFormat="1" x14ac:dyDescent="0.25">
      <c r="A399" s="6" t="s">
        <v>10</v>
      </c>
      <c r="B399" s="18">
        <v>0</v>
      </c>
      <c r="C399" s="18">
        <v>509.5</v>
      </c>
      <c r="D399" s="18">
        <v>0</v>
      </c>
    </row>
    <row r="400" spans="1:4" s="4" customFormat="1" x14ac:dyDescent="0.25">
      <c r="A400" s="6" t="s">
        <v>17</v>
      </c>
      <c r="B400" s="18">
        <v>0</v>
      </c>
      <c r="C400" s="18">
        <v>94.5</v>
      </c>
      <c r="D400" s="18">
        <v>0</v>
      </c>
    </row>
    <row r="401" spans="1:4" s="4" customFormat="1" x14ac:dyDescent="0.25">
      <c r="A401" s="6" t="s">
        <v>19</v>
      </c>
      <c r="B401" s="18">
        <v>0</v>
      </c>
      <c r="C401" s="18">
        <v>91.5</v>
      </c>
      <c r="D401" s="18">
        <v>0</v>
      </c>
    </row>
    <row r="402" spans="1:4" s="4" customFormat="1" x14ac:dyDescent="0.25">
      <c r="A402" s="6" t="s">
        <v>11</v>
      </c>
      <c r="B402" s="18">
        <v>0</v>
      </c>
      <c r="C402" s="18">
        <v>163</v>
      </c>
      <c r="D402" s="18">
        <v>0</v>
      </c>
    </row>
    <row r="403" spans="1:4" s="4" customFormat="1" x14ac:dyDescent="0.25">
      <c r="A403" s="30" t="s">
        <v>12</v>
      </c>
      <c r="B403" s="18">
        <v>0</v>
      </c>
      <c r="C403" s="18">
        <v>222.3</v>
      </c>
      <c r="D403" s="18">
        <v>0</v>
      </c>
    </row>
    <row r="404" spans="1:4" s="4" customFormat="1" x14ac:dyDescent="0.25">
      <c r="A404" s="30" t="s">
        <v>16</v>
      </c>
      <c r="B404" s="18">
        <v>0</v>
      </c>
      <c r="C404" s="18">
        <v>66.400000000000006</v>
      </c>
      <c r="D404" s="18">
        <v>0</v>
      </c>
    </row>
    <row r="405" spans="1:4" s="4" customFormat="1" x14ac:dyDescent="0.25">
      <c r="A405" s="41" t="s">
        <v>8</v>
      </c>
      <c r="B405" s="19">
        <f>SUM(B396:B404)</f>
        <v>0</v>
      </c>
      <c r="C405" s="19">
        <f>SUM(C396:C404)</f>
        <v>3022.5000000000005</v>
      </c>
      <c r="D405" s="19">
        <f>SUM(D396:D404)</f>
        <v>0</v>
      </c>
    </row>
    <row r="406" spans="1:4" s="4" customFormat="1" ht="18.75" x14ac:dyDescent="0.25">
      <c r="A406" s="80" t="s">
        <v>23</v>
      </c>
      <c r="B406" s="81"/>
      <c r="C406" s="81"/>
      <c r="D406" s="82"/>
    </row>
    <row r="407" spans="1:4" s="4" customFormat="1" x14ac:dyDescent="0.25">
      <c r="A407" s="6"/>
      <c r="B407" s="8">
        <f>B412+B423+B434+B446+B457+B468+B479+B488+B496+B507+B518+B530+B537+B548+B559+B570</f>
        <v>3511382.3000000012</v>
      </c>
      <c r="C407" s="8">
        <v>3684380.7</v>
      </c>
      <c r="D407" s="8">
        <f>D412+D423+D434+D446+D457+D468+D479+D488+D496+D507+D518+D530+D537+D548+D559+D570+D576</f>
        <v>2926903.2</v>
      </c>
    </row>
    <row r="408" spans="1:4" s="4" customFormat="1" ht="32.25" customHeight="1" x14ac:dyDescent="0.25">
      <c r="A408" s="85" t="s">
        <v>59</v>
      </c>
      <c r="B408" s="86"/>
      <c r="C408" s="86"/>
      <c r="D408" s="87"/>
    </row>
    <row r="409" spans="1:4" s="4" customFormat="1" x14ac:dyDescent="0.25">
      <c r="A409" s="6" t="s">
        <v>10</v>
      </c>
      <c r="B409" s="18">
        <v>304.89999999999998</v>
      </c>
      <c r="C409" s="18">
        <v>304.89999999999998</v>
      </c>
      <c r="D409" s="55">
        <v>152.4</v>
      </c>
    </row>
    <row r="410" spans="1:4" s="4" customFormat="1" x14ac:dyDescent="0.25">
      <c r="A410" s="6" t="s">
        <v>17</v>
      </c>
      <c r="B410" s="18">
        <v>406.7</v>
      </c>
      <c r="C410" s="18">
        <v>406.7</v>
      </c>
      <c r="D410" s="55">
        <v>278.89999999999998</v>
      </c>
    </row>
    <row r="411" spans="1:4" s="4" customFormat="1" x14ac:dyDescent="0.25">
      <c r="A411" s="6" t="s">
        <v>19</v>
      </c>
      <c r="B411" s="18">
        <v>406.7</v>
      </c>
      <c r="C411" s="18">
        <v>406.7</v>
      </c>
      <c r="D411" s="55">
        <v>299.39999999999998</v>
      </c>
    </row>
    <row r="412" spans="1:4" s="4" customFormat="1" x14ac:dyDescent="0.25">
      <c r="A412" s="41" t="s">
        <v>8</v>
      </c>
      <c r="B412" s="19">
        <f>SUM(B409:B411)</f>
        <v>1118.3</v>
      </c>
      <c r="C412" s="19">
        <f>SUM(C409:C411)</f>
        <v>1118.3</v>
      </c>
      <c r="D412" s="19">
        <f>SUM(D409:D411)</f>
        <v>730.69999999999993</v>
      </c>
    </row>
    <row r="413" spans="1:4" s="4" customFormat="1" ht="46.5" customHeight="1" x14ac:dyDescent="0.25">
      <c r="A413" s="65" t="s">
        <v>60</v>
      </c>
      <c r="B413" s="66"/>
      <c r="C413" s="66"/>
      <c r="D413" s="67"/>
    </row>
    <row r="414" spans="1:4" s="4" customFormat="1" x14ac:dyDescent="0.25">
      <c r="A414" s="6" t="s">
        <v>5</v>
      </c>
      <c r="B414" s="18">
        <v>12922.1</v>
      </c>
      <c r="C414" s="18">
        <v>11546.1</v>
      </c>
      <c r="D414" s="18">
        <v>8820.2000000000007</v>
      </c>
    </row>
    <row r="415" spans="1:4" s="4" customFormat="1" x14ac:dyDescent="0.25">
      <c r="A415" s="6" t="s">
        <v>6</v>
      </c>
      <c r="B415" s="18">
        <v>1500.1</v>
      </c>
      <c r="C415" s="18">
        <v>1428</v>
      </c>
      <c r="D415" s="18">
        <v>1157.0999999999999</v>
      </c>
    </row>
    <row r="416" spans="1:4" s="4" customFormat="1" x14ac:dyDescent="0.25">
      <c r="A416" s="6" t="s">
        <v>9</v>
      </c>
      <c r="B416" s="18">
        <v>694.1</v>
      </c>
      <c r="C416" s="18">
        <v>673.4</v>
      </c>
      <c r="D416" s="18">
        <v>614.1</v>
      </c>
    </row>
    <row r="417" spans="1:6" s="4" customFormat="1" x14ac:dyDescent="0.25">
      <c r="A417" s="6" t="s">
        <v>10</v>
      </c>
      <c r="B417" s="18">
        <v>411.7</v>
      </c>
      <c r="C417" s="18">
        <v>460.1</v>
      </c>
      <c r="D417" s="18">
        <v>319.3</v>
      </c>
    </row>
    <row r="418" spans="1:6" s="4" customFormat="1" x14ac:dyDescent="0.25">
      <c r="A418" s="6" t="s">
        <v>17</v>
      </c>
      <c r="B418" s="18">
        <v>408.7</v>
      </c>
      <c r="C418" s="18">
        <v>555.70000000000005</v>
      </c>
      <c r="D418" s="18">
        <v>243</v>
      </c>
    </row>
    <row r="419" spans="1:6" s="4" customFormat="1" x14ac:dyDescent="0.25">
      <c r="A419" s="6" t="s">
        <v>19</v>
      </c>
      <c r="B419" s="18">
        <v>1425.8</v>
      </c>
      <c r="C419" s="18">
        <v>1867.3</v>
      </c>
      <c r="D419" s="18">
        <v>1867.3</v>
      </c>
    </row>
    <row r="420" spans="1:6" s="4" customFormat="1" x14ac:dyDescent="0.25">
      <c r="A420" s="6" t="s">
        <v>11</v>
      </c>
      <c r="B420" s="18">
        <v>832.9</v>
      </c>
      <c r="C420" s="18">
        <v>1105.0999999999999</v>
      </c>
      <c r="D420" s="18">
        <v>895.9</v>
      </c>
    </row>
    <row r="421" spans="1:6" s="4" customFormat="1" x14ac:dyDescent="0.25">
      <c r="A421" s="30" t="s">
        <v>12</v>
      </c>
      <c r="B421" s="18">
        <v>1037.5</v>
      </c>
      <c r="C421" s="18">
        <v>1104.5999999999999</v>
      </c>
      <c r="D421" s="18">
        <v>815.9</v>
      </c>
    </row>
    <row r="422" spans="1:6" s="4" customFormat="1" x14ac:dyDescent="0.25">
      <c r="A422" s="30" t="s">
        <v>16</v>
      </c>
      <c r="B422" s="18">
        <v>1212.5</v>
      </c>
      <c r="C422" s="18">
        <v>1705.1</v>
      </c>
      <c r="D422" s="18">
        <v>1214.8</v>
      </c>
    </row>
    <row r="423" spans="1:6" s="4" customFormat="1" x14ac:dyDescent="0.25">
      <c r="A423" s="41" t="s">
        <v>8</v>
      </c>
      <c r="B423" s="19">
        <f>SUM(B414:B422)</f>
        <v>20445.400000000005</v>
      </c>
      <c r="C423" s="19">
        <f>SUM(C414:C422)</f>
        <v>20445.399999999998</v>
      </c>
      <c r="D423" s="19">
        <f>SUM(D414:D422)</f>
        <v>15947.599999999999</v>
      </c>
    </row>
    <row r="424" spans="1:6" s="4" customFormat="1" ht="65.25" customHeight="1" x14ac:dyDescent="0.25">
      <c r="A424" s="65" t="s">
        <v>61</v>
      </c>
      <c r="B424" s="66"/>
      <c r="C424" s="66"/>
      <c r="D424" s="67"/>
    </row>
    <row r="425" spans="1:6" s="4" customFormat="1" x14ac:dyDescent="0.25">
      <c r="A425" s="6" t="s">
        <v>5</v>
      </c>
      <c r="B425" s="18">
        <v>16692</v>
      </c>
      <c r="C425" s="18">
        <v>16692</v>
      </c>
      <c r="D425" s="18">
        <v>11836.6</v>
      </c>
      <c r="F425" s="10"/>
    </row>
    <row r="426" spans="1:6" s="4" customFormat="1" x14ac:dyDescent="0.25">
      <c r="A426" s="6" t="s">
        <v>6</v>
      </c>
      <c r="B426" s="18">
        <v>2074.6999999999998</v>
      </c>
      <c r="C426" s="18">
        <v>2074.6999999999998</v>
      </c>
      <c r="D426" s="18">
        <v>1351.5</v>
      </c>
      <c r="F426" s="10"/>
    </row>
    <row r="427" spans="1:6" s="4" customFormat="1" x14ac:dyDescent="0.25">
      <c r="A427" s="6" t="s">
        <v>9</v>
      </c>
      <c r="B427" s="18">
        <v>942</v>
      </c>
      <c r="C427" s="18">
        <v>942</v>
      </c>
      <c r="D427" s="18">
        <v>798</v>
      </c>
      <c r="F427" s="10"/>
    </row>
    <row r="428" spans="1:6" s="4" customFormat="1" x14ac:dyDescent="0.25">
      <c r="A428" s="6" t="s">
        <v>10</v>
      </c>
      <c r="B428" s="18">
        <v>575.70000000000005</v>
      </c>
      <c r="C428" s="18">
        <v>575.70000000000005</v>
      </c>
      <c r="D428" s="18">
        <v>575.70000000000005</v>
      </c>
      <c r="F428" s="10"/>
    </row>
    <row r="429" spans="1:6" s="4" customFormat="1" x14ac:dyDescent="0.25">
      <c r="A429" s="6" t="s">
        <v>17</v>
      </c>
      <c r="B429" s="18">
        <v>446.5</v>
      </c>
      <c r="C429" s="18">
        <v>446.5</v>
      </c>
      <c r="D429" s="18">
        <v>256</v>
      </c>
      <c r="F429" s="10"/>
    </row>
    <row r="430" spans="1:6" s="4" customFormat="1" x14ac:dyDescent="0.25">
      <c r="A430" s="6" t="s">
        <v>19</v>
      </c>
      <c r="B430" s="18">
        <v>1128</v>
      </c>
      <c r="C430" s="18">
        <v>1128</v>
      </c>
      <c r="D430" s="18">
        <v>806.8</v>
      </c>
      <c r="F430" s="10"/>
    </row>
    <row r="431" spans="1:6" s="4" customFormat="1" x14ac:dyDescent="0.25">
      <c r="A431" s="6" t="s">
        <v>11</v>
      </c>
      <c r="B431" s="18">
        <v>754.9</v>
      </c>
      <c r="C431" s="18">
        <v>754.9</v>
      </c>
      <c r="D431" s="18">
        <v>483.3</v>
      </c>
      <c r="F431" s="10"/>
    </row>
    <row r="432" spans="1:6" s="4" customFormat="1" x14ac:dyDescent="0.25">
      <c r="A432" s="30" t="s">
        <v>12</v>
      </c>
      <c r="B432" s="18">
        <v>1251</v>
      </c>
      <c r="C432" s="18">
        <v>1251</v>
      </c>
      <c r="D432" s="18">
        <v>980</v>
      </c>
      <c r="F432" s="10"/>
    </row>
    <row r="433" spans="1:6" s="4" customFormat="1" x14ac:dyDescent="0.25">
      <c r="A433" s="30" t="s">
        <v>16</v>
      </c>
      <c r="B433" s="18">
        <v>1578</v>
      </c>
      <c r="C433" s="18">
        <v>1578</v>
      </c>
      <c r="D433" s="18">
        <v>1021.9</v>
      </c>
      <c r="F433" s="10"/>
    </row>
    <row r="434" spans="1:6" s="4" customFormat="1" x14ac:dyDescent="0.25">
      <c r="A434" s="41" t="s">
        <v>8</v>
      </c>
      <c r="B434" s="19">
        <f>SUM(B425:B433)</f>
        <v>25442.800000000003</v>
      </c>
      <c r="C434" s="19">
        <f>SUM(C425:C433)</f>
        <v>25442.800000000003</v>
      </c>
      <c r="D434" s="19">
        <f>SUM(D425:D433)</f>
        <v>18109.800000000003</v>
      </c>
      <c r="F434" s="10"/>
    </row>
    <row r="435" spans="1:6" s="4" customFormat="1" ht="81" customHeight="1" x14ac:dyDescent="0.25">
      <c r="A435" s="65" t="s">
        <v>62</v>
      </c>
      <c r="B435" s="83"/>
      <c r="C435" s="83"/>
      <c r="D435" s="84"/>
    </row>
    <row r="436" spans="1:6" s="4" customFormat="1" x14ac:dyDescent="0.25">
      <c r="A436" s="6" t="s">
        <v>5</v>
      </c>
      <c r="B436" s="18">
        <v>1215822.1000000001</v>
      </c>
      <c r="C436" s="18">
        <v>1215822.1000000001</v>
      </c>
      <c r="D436" s="18">
        <v>881197.2</v>
      </c>
    </row>
    <row r="437" spans="1:6" s="4" customFormat="1" x14ac:dyDescent="0.25">
      <c r="A437" s="6" t="s">
        <v>6</v>
      </c>
      <c r="B437" s="18">
        <v>141339</v>
      </c>
      <c r="C437" s="18">
        <v>141339</v>
      </c>
      <c r="D437" s="18">
        <v>167897.1</v>
      </c>
    </row>
    <row r="438" spans="1:6" s="4" customFormat="1" x14ac:dyDescent="0.25">
      <c r="A438" s="6" t="s">
        <v>9</v>
      </c>
      <c r="B438" s="18">
        <v>79406.8</v>
      </c>
      <c r="C438" s="18">
        <v>79406.8</v>
      </c>
      <c r="D438" s="18">
        <v>71774.600000000006</v>
      </c>
    </row>
    <row r="439" spans="1:6" s="4" customFormat="1" x14ac:dyDescent="0.25">
      <c r="A439" s="6" t="s">
        <v>10</v>
      </c>
      <c r="B439" s="18">
        <v>60781.1</v>
      </c>
      <c r="C439" s="18">
        <v>60781.1</v>
      </c>
      <c r="D439" s="18">
        <v>82783.5</v>
      </c>
    </row>
    <row r="440" spans="1:6" s="4" customFormat="1" x14ac:dyDescent="0.25">
      <c r="A440" s="6" t="s">
        <v>17</v>
      </c>
      <c r="B440" s="18">
        <v>32765</v>
      </c>
      <c r="C440" s="18">
        <v>32765</v>
      </c>
      <c r="D440" s="18">
        <v>38928.199999999997</v>
      </c>
    </row>
    <row r="441" spans="1:6" s="4" customFormat="1" x14ac:dyDescent="0.25">
      <c r="A441" s="6" t="s">
        <v>19</v>
      </c>
      <c r="B441" s="18">
        <v>104582.39999999999</v>
      </c>
      <c r="C441" s="18">
        <v>104582.39999999999</v>
      </c>
      <c r="D441" s="18">
        <v>98954.8</v>
      </c>
    </row>
    <row r="442" spans="1:6" s="4" customFormat="1" x14ac:dyDescent="0.25">
      <c r="A442" s="6" t="s">
        <v>11</v>
      </c>
      <c r="B442" s="18">
        <v>56664.1</v>
      </c>
      <c r="C442" s="18">
        <v>56664.1</v>
      </c>
      <c r="D442" s="18">
        <v>53870.3</v>
      </c>
    </row>
    <row r="443" spans="1:6" s="4" customFormat="1" x14ac:dyDescent="0.25">
      <c r="A443" s="30" t="s">
        <v>12</v>
      </c>
      <c r="B443" s="18">
        <v>104076.9</v>
      </c>
      <c r="C443" s="18">
        <v>104076.9</v>
      </c>
      <c r="D443" s="18">
        <v>88457.4</v>
      </c>
    </row>
    <row r="444" spans="1:6" s="4" customFormat="1" x14ac:dyDescent="0.25">
      <c r="A444" s="30" t="s">
        <v>16</v>
      </c>
      <c r="B444" s="18">
        <v>125406.2</v>
      </c>
      <c r="C444" s="18">
        <v>125406.2</v>
      </c>
      <c r="D444" s="18">
        <v>101524</v>
      </c>
    </row>
    <row r="445" spans="1:6" s="4" customFormat="1" x14ac:dyDescent="0.25">
      <c r="A445" s="30" t="s">
        <v>98</v>
      </c>
      <c r="B445" s="18">
        <v>0</v>
      </c>
      <c r="C445" s="18">
        <v>100487.4</v>
      </c>
      <c r="D445" s="18">
        <v>0</v>
      </c>
    </row>
    <row r="446" spans="1:6" s="4" customFormat="1" x14ac:dyDescent="0.25">
      <c r="A446" s="41" t="s">
        <v>8</v>
      </c>
      <c r="B446" s="19">
        <f>SUM(B436:B445)</f>
        <v>1920843.6</v>
      </c>
      <c r="C446" s="19">
        <f>SUM(C436:C445)</f>
        <v>2021331</v>
      </c>
      <c r="D446" s="19">
        <f>SUM(D436:D445)</f>
        <v>1585387.1</v>
      </c>
    </row>
    <row r="447" spans="1:6" s="4" customFormat="1" ht="71.25" customHeight="1" x14ac:dyDescent="0.25">
      <c r="A447" s="65" t="s">
        <v>63</v>
      </c>
      <c r="B447" s="83"/>
      <c r="C447" s="83"/>
      <c r="D447" s="84"/>
    </row>
    <row r="448" spans="1:6" s="4" customFormat="1" x14ac:dyDescent="0.25">
      <c r="A448" s="6" t="s">
        <v>5</v>
      </c>
      <c r="B448" s="18">
        <v>5064.8999999999996</v>
      </c>
      <c r="C448" s="18">
        <v>5064.8999999999996</v>
      </c>
      <c r="D448" s="18">
        <v>3549.9</v>
      </c>
    </row>
    <row r="449" spans="1:4" s="4" customFormat="1" x14ac:dyDescent="0.25">
      <c r="A449" s="6" t="s">
        <v>6</v>
      </c>
      <c r="B449" s="18">
        <v>9383.7999999999993</v>
      </c>
      <c r="C449" s="18">
        <v>9383.7999999999993</v>
      </c>
      <c r="D449" s="18">
        <v>5948</v>
      </c>
    </row>
    <row r="450" spans="1:4" s="4" customFormat="1" x14ac:dyDescent="0.25">
      <c r="A450" s="6" t="s">
        <v>9</v>
      </c>
      <c r="B450" s="18">
        <v>5104.1000000000004</v>
      </c>
      <c r="C450" s="18">
        <v>5104.1000000000004</v>
      </c>
      <c r="D450" s="18">
        <v>3754.8</v>
      </c>
    </row>
    <row r="451" spans="1:4" s="4" customFormat="1" x14ac:dyDescent="0.25">
      <c r="A451" s="6" t="s">
        <v>10</v>
      </c>
      <c r="B451" s="18">
        <v>2671.4</v>
      </c>
      <c r="C451" s="18">
        <v>2671.4</v>
      </c>
      <c r="D451" s="18">
        <v>2671.4</v>
      </c>
    </row>
    <row r="452" spans="1:4" s="4" customFormat="1" x14ac:dyDescent="0.25">
      <c r="A452" s="6" t="s">
        <v>17</v>
      </c>
      <c r="B452" s="18">
        <v>2787.6</v>
      </c>
      <c r="C452" s="18">
        <v>2787.6</v>
      </c>
      <c r="D452" s="18">
        <v>1861</v>
      </c>
    </row>
    <row r="453" spans="1:4" s="4" customFormat="1" x14ac:dyDescent="0.25">
      <c r="A453" s="6" t="s">
        <v>19</v>
      </c>
      <c r="B453" s="18">
        <v>5418.2</v>
      </c>
      <c r="C453" s="18">
        <v>5418.2</v>
      </c>
      <c r="D453" s="18">
        <v>3809.9</v>
      </c>
    </row>
    <row r="454" spans="1:4" s="4" customFormat="1" x14ac:dyDescent="0.25">
      <c r="A454" s="6" t="s">
        <v>11</v>
      </c>
      <c r="B454" s="18">
        <v>4201.1000000000004</v>
      </c>
      <c r="C454" s="18">
        <v>4201.1000000000004</v>
      </c>
      <c r="D454" s="18">
        <v>2414.5</v>
      </c>
    </row>
    <row r="455" spans="1:4" s="4" customFormat="1" x14ac:dyDescent="0.25">
      <c r="A455" s="30" t="s">
        <v>12</v>
      </c>
      <c r="B455" s="18">
        <v>7656.2</v>
      </c>
      <c r="C455" s="18">
        <v>7656.2</v>
      </c>
      <c r="D455" s="18">
        <v>5361</v>
      </c>
    </row>
    <row r="456" spans="1:4" s="4" customFormat="1" x14ac:dyDescent="0.25">
      <c r="A456" s="30" t="s">
        <v>16</v>
      </c>
      <c r="B456" s="18">
        <v>7224.3</v>
      </c>
      <c r="C456" s="18">
        <v>7224.3</v>
      </c>
      <c r="D456" s="18">
        <v>3997.3</v>
      </c>
    </row>
    <row r="457" spans="1:4" s="4" customFormat="1" x14ac:dyDescent="0.25">
      <c r="A457" s="41" t="s">
        <v>8</v>
      </c>
      <c r="B457" s="19">
        <f>SUM(B448:B456)</f>
        <v>49511.6</v>
      </c>
      <c r="C457" s="19">
        <f>SUM(C448:C456)</f>
        <v>49511.6</v>
      </c>
      <c r="D457" s="19">
        <f>SUM(D448:D456)</f>
        <v>33367.800000000003</v>
      </c>
    </row>
    <row r="458" spans="1:4" s="4" customFormat="1" ht="72.75" customHeight="1" x14ac:dyDescent="0.25">
      <c r="A458" s="65" t="s">
        <v>64</v>
      </c>
      <c r="B458" s="66"/>
      <c r="C458" s="66"/>
      <c r="D458" s="67"/>
    </row>
    <row r="459" spans="1:4" s="4" customFormat="1" x14ac:dyDescent="0.25">
      <c r="A459" s="6" t="s">
        <v>5</v>
      </c>
      <c r="B459" s="18">
        <v>22422.9</v>
      </c>
      <c r="C459" s="18">
        <v>22233.3</v>
      </c>
      <c r="D459" s="18">
        <v>14383</v>
      </c>
    </row>
    <row r="460" spans="1:4" s="4" customFormat="1" x14ac:dyDescent="0.25">
      <c r="A460" s="6" t="s">
        <v>6</v>
      </c>
      <c r="B460" s="18">
        <v>3131.6</v>
      </c>
      <c r="C460" s="18">
        <v>3076.3</v>
      </c>
      <c r="D460" s="18">
        <v>1418.9</v>
      </c>
    </row>
    <row r="461" spans="1:4" s="4" customFormat="1" x14ac:dyDescent="0.25">
      <c r="A461" s="6" t="s">
        <v>9</v>
      </c>
      <c r="B461" s="18">
        <v>1507.8</v>
      </c>
      <c r="C461" s="18">
        <v>1468.3</v>
      </c>
      <c r="D461" s="18">
        <v>1016.9</v>
      </c>
    </row>
    <row r="462" spans="1:4" s="4" customFormat="1" x14ac:dyDescent="0.25">
      <c r="A462" s="6" t="s">
        <v>10</v>
      </c>
      <c r="B462" s="18">
        <v>721.7</v>
      </c>
      <c r="C462" s="18">
        <v>704.6</v>
      </c>
      <c r="D462" s="18">
        <v>473</v>
      </c>
    </row>
    <row r="463" spans="1:4" s="4" customFormat="1" x14ac:dyDescent="0.25">
      <c r="A463" s="6" t="s">
        <v>17</v>
      </c>
      <c r="B463" s="18">
        <v>1412</v>
      </c>
      <c r="C463" s="18">
        <v>1404.1</v>
      </c>
      <c r="D463" s="18">
        <v>605.70000000000005</v>
      </c>
    </row>
    <row r="464" spans="1:4" s="4" customFormat="1" x14ac:dyDescent="0.25">
      <c r="A464" s="6" t="s">
        <v>19</v>
      </c>
      <c r="B464" s="18">
        <v>2086.4</v>
      </c>
      <c r="C464" s="18">
        <v>2054.8000000000002</v>
      </c>
      <c r="D464" s="18">
        <v>1562.9</v>
      </c>
    </row>
    <row r="465" spans="1:6" s="4" customFormat="1" x14ac:dyDescent="0.25">
      <c r="A465" s="6" t="s">
        <v>11</v>
      </c>
      <c r="B465" s="18">
        <v>1216.7</v>
      </c>
      <c r="C465" s="18">
        <v>1193</v>
      </c>
      <c r="D465" s="18">
        <v>661.4</v>
      </c>
    </row>
    <row r="466" spans="1:6" s="4" customFormat="1" x14ac:dyDescent="0.25">
      <c r="A466" s="30" t="s">
        <v>12</v>
      </c>
      <c r="B466" s="18">
        <v>1975.8</v>
      </c>
      <c r="C466" s="18">
        <v>1960</v>
      </c>
      <c r="D466" s="18">
        <v>1342</v>
      </c>
    </row>
    <row r="467" spans="1:6" s="4" customFormat="1" x14ac:dyDescent="0.25">
      <c r="A467" s="30" t="s">
        <v>16</v>
      </c>
      <c r="B467" s="18">
        <v>2846.3</v>
      </c>
      <c r="C467" s="18">
        <v>2846.3</v>
      </c>
      <c r="D467" s="18">
        <v>907.3</v>
      </c>
    </row>
    <row r="468" spans="1:6" s="4" customFormat="1" x14ac:dyDescent="0.25">
      <c r="A468" s="41" t="s">
        <v>8</v>
      </c>
      <c r="B468" s="19">
        <f>SUM(B459:B467)</f>
        <v>37321.200000000004</v>
      </c>
      <c r="C468" s="19">
        <f>SUM(C459:C467)</f>
        <v>36940.699999999997</v>
      </c>
      <c r="D468" s="19">
        <f>SUM(D459:D467)</f>
        <v>22371.100000000002</v>
      </c>
    </row>
    <row r="469" spans="1:6" s="4" customFormat="1" ht="68.25" customHeight="1" x14ac:dyDescent="0.25">
      <c r="A469" s="65" t="s">
        <v>65</v>
      </c>
      <c r="B469" s="93"/>
      <c r="C469" s="93"/>
      <c r="D469" s="94"/>
    </row>
    <row r="470" spans="1:6" s="4" customFormat="1" x14ac:dyDescent="0.25">
      <c r="A470" s="6" t="s">
        <v>5</v>
      </c>
      <c r="B470" s="18">
        <v>2316.8000000000002</v>
      </c>
      <c r="C470" s="18">
        <v>5111.1000000000004</v>
      </c>
      <c r="D470" s="18">
        <v>2890</v>
      </c>
    </row>
    <row r="471" spans="1:6" s="4" customFormat="1" x14ac:dyDescent="0.25">
      <c r="A471" s="6" t="s">
        <v>6</v>
      </c>
      <c r="B471" s="18">
        <v>1908.8</v>
      </c>
      <c r="C471" s="18">
        <v>2477.9</v>
      </c>
      <c r="D471" s="18">
        <v>1798.2</v>
      </c>
    </row>
    <row r="472" spans="1:6" s="4" customFormat="1" x14ac:dyDescent="0.25">
      <c r="A472" s="6" t="s">
        <v>9</v>
      </c>
      <c r="B472" s="18">
        <v>1752.9</v>
      </c>
      <c r="C472" s="18">
        <v>1396</v>
      </c>
      <c r="D472" s="18">
        <v>1139.9000000000001</v>
      </c>
      <c r="F472" s="10"/>
    </row>
    <row r="473" spans="1:6" s="4" customFormat="1" x14ac:dyDescent="0.25">
      <c r="A473" s="6" t="s">
        <v>10</v>
      </c>
      <c r="B473" s="18">
        <v>1041.7</v>
      </c>
      <c r="C473" s="18">
        <v>1112.3</v>
      </c>
      <c r="D473" s="18">
        <v>962.4</v>
      </c>
    </row>
    <row r="474" spans="1:6" s="4" customFormat="1" x14ac:dyDescent="0.25">
      <c r="A474" s="6" t="s">
        <v>17</v>
      </c>
      <c r="B474" s="18">
        <v>1027.2</v>
      </c>
      <c r="C474" s="18">
        <v>1143.0999999999999</v>
      </c>
      <c r="D474" s="18">
        <v>418.2</v>
      </c>
    </row>
    <row r="475" spans="1:6" s="4" customFormat="1" x14ac:dyDescent="0.25">
      <c r="A475" s="6" t="s">
        <v>19</v>
      </c>
      <c r="B475" s="18">
        <v>1752.9</v>
      </c>
      <c r="C475" s="18">
        <v>2453.6999999999998</v>
      </c>
      <c r="D475" s="18">
        <v>1651.9</v>
      </c>
    </row>
    <row r="476" spans="1:6" s="4" customFormat="1" x14ac:dyDescent="0.25">
      <c r="A476" s="6" t="s">
        <v>11</v>
      </c>
      <c r="B476" s="18">
        <v>2226.1999999999998</v>
      </c>
      <c r="C476" s="18">
        <v>1237.4000000000001</v>
      </c>
      <c r="D476" s="18">
        <v>1094.9000000000001</v>
      </c>
    </row>
    <row r="477" spans="1:6" s="4" customFormat="1" x14ac:dyDescent="0.25">
      <c r="A477" s="30" t="s">
        <v>12</v>
      </c>
      <c r="B477" s="18">
        <v>1752.9</v>
      </c>
      <c r="C477" s="18">
        <v>2430.6</v>
      </c>
      <c r="D477" s="18">
        <v>1733</v>
      </c>
      <c r="F477" s="10"/>
    </row>
    <row r="478" spans="1:6" s="4" customFormat="1" x14ac:dyDescent="0.25">
      <c r="A478" s="30" t="s">
        <v>16</v>
      </c>
      <c r="B478" s="18">
        <v>1989.9</v>
      </c>
      <c r="C478" s="18">
        <v>2465.1</v>
      </c>
      <c r="D478" s="18">
        <v>1645.5</v>
      </c>
      <c r="F478" s="10"/>
    </row>
    <row r="479" spans="1:6" s="4" customFormat="1" x14ac:dyDescent="0.25">
      <c r="A479" s="41" t="s">
        <v>8</v>
      </c>
      <c r="B479" s="19">
        <f>SUM(B470:B478)</f>
        <v>15769.3</v>
      </c>
      <c r="C479" s="19">
        <f>SUM(C470:C478)</f>
        <v>19827.199999999997</v>
      </c>
      <c r="D479" s="19">
        <f>SUM(D470:D478)</f>
        <v>13334</v>
      </c>
    </row>
    <row r="480" spans="1:6" s="4" customFormat="1" ht="63.75" customHeight="1" x14ac:dyDescent="0.25">
      <c r="A480" s="65" t="s">
        <v>66</v>
      </c>
      <c r="B480" s="66"/>
      <c r="C480" s="66"/>
      <c r="D480" s="67"/>
    </row>
    <row r="481" spans="1:6" s="4" customFormat="1" x14ac:dyDescent="0.25">
      <c r="A481" s="65" t="s">
        <v>20</v>
      </c>
      <c r="B481" s="73"/>
      <c r="C481" s="73"/>
      <c r="D481" s="74"/>
    </row>
    <row r="482" spans="1:6" s="4" customFormat="1" x14ac:dyDescent="0.25">
      <c r="A482" s="6" t="s">
        <v>5</v>
      </c>
      <c r="B482" s="18">
        <v>33944.300000000003</v>
      </c>
      <c r="C482" s="18">
        <v>33944.300000000003</v>
      </c>
      <c r="D482" s="18">
        <v>33021.300000000003</v>
      </c>
    </row>
    <row r="483" spans="1:6" s="4" customFormat="1" x14ac:dyDescent="0.25">
      <c r="A483" s="6" t="s">
        <v>6</v>
      </c>
      <c r="B483" s="18">
        <v>766.2</v>
      </c>
      <c r="C483" s="18">
        <v>766.2</v>
      </c>
      <c r="D483" s="18">
        <v>648.79999999999995</v>
      </c>
      <c r="F483" s="10"/>
    </row>
    <row r="484" spans="1:6" s="4" customFormat="1" x14ac:dyDescent="0.25">
      <c r="A484" s="6" t="s">
        <v>9</v>
      </c>
      <c r="B484" s="18">
        <v>311.89999999999998</v>
      </c>
      <c r="C484" s="18">
        <v>311.89999999999998</v>
      </c>
      <c r="D484" s="18">
        <v>0</v>
      </c>
    </row>
    <row r="485" spans="1:6" s="4" customFormat="1" x14ac:dyDescent="0.25">
      <c r="A485" s="6" t="s">
        <v>10</v>
      </c>
      <c r="B485" s="18">
        <v>513</v>
      </c>
      <c r="C485" s="18">
        <v>513</v>
      </c>
      <c r="D485" s="18">
        <v>0</v>
      </c>
      <c r="E485" s="10"/>
    </row>
    <row r="486" spans="1:6" s="4" customFormat="1" x14ac:dyDescent="0.25">
      <c r="A486" s="6" t="s">
        <v>11</v>
      </c>
      <c r="B486" s="18">
        <v>312.10000000000002</v>
      </c>
      <c r="C486" s="18">
        <v>312.10000000000002</v>
      </c>
      <c r="D486" s="18">
        <v>0</v>
      </c>
    </row>
    <row r="487" spans="1:6" s="4" customFormat="1" x14ac:dyDescent="0.25">
      <c r="A487" s="30" t="s">
        <v>12</v>
      </c>
      <c r="B487" s="18">
        <v>1094</v>
      </c>
      <c r="C487" s="18">
        <v>1094</v>
      </c>
      <c r="D487" s="18">
        <v>479.8</v>
      </c>
    </row>
    <row r="488" spans="1:6" s="4" customFormat="1" x14ac:dyDescent="0.25">
      <c r="A488" s="41" t="s">
        <v>8</v>
      </c>
      <c r="B488" s="19">
        <f>SUM(B482:B487)</f>
        <v>36941.5</v>
      </c>
      <c r="C488" s="19">
        <f>SUM(C482:C487)</f>
        <v>36941.5</v>
      </c>
      <c r="D488" s="19">
        <f>SUM(D482:D487)</f>
        <v>34149.900000000009</v>
      </c>
    </row>
    <row r="489" spans="1:6" s="4" customFormat="1" x14ac:dyDescent="0.25">
      <c r="A489" s="65" t="s">
        <v>21</v>
      </c>
      <c r="B489" s="66"/>
      <c r="C489" s="66"/>
      <c r="D489" s="67"/>
    </row>
    <row r="490" spans="1:6" s="4" customFormat="1" x14ac:dyDescent="0.25">
      <c r="A490" s="6" t="s">
        <v>5</v>
      </c>
      <c r="B490" s="18">
        <v>7258.6</v>
      </c>
      <c r="C490" s="18">
        <v>7258.6</v>
      </c>
      <c r="D490" s="18">
        <v>7062.5</v>
      </c>
    </row>
    <row r="491" spans="1:6" s="4" customFormat="1" x14ac:dyDescent="0.25">
      <c r="A491" s="6" t="s">
        <v>6</v>
      </c>
      <c r="B491" s="18">
        <v>163.69999999999999</v>
      </c>
      <c r="C491" s="18">
        <v>163.69999999999999</v>
      </c>
      <c r="D491" s="18">
        <v>138.69999999999999</v>
      </c>
    </row>
    <row r="492" spans="1:6" s="4" customFormat="1" x14ac:dyDescent="0.25">
      <c r="A492" s="6" t="s">
        <v>9</v>
      </c>
      <c r="B492" s="18">
        <v>66.599999999999994</v>
      </c>
      <c r="C492" s="18">
        <v>66.599999999999994</v>
      </c>
      <c r="D492" s="18">
        <v>0</v>
      </c>
    </row>
    <row r="493" spans="1:6" s="4" customFormat="1" x14ac:dyDescent="0.25">
      <c r="A493" s="6" t="s">
        <v>10</v>
      </c>
      <c r="B493" s="18">
        <v>109.6</v>
      </c>
      <c r="C493" s="18">
        <v>109.6</v>
      </c>
      <c r="D493" s="18">
        <v>0</v>
      </c>
    </row>
    <row r="494" spans="1:6" s="4" customFormat="1" x14ac:dyDescent="0.25">
      <c r="A494" s="6" t="s">
        <v>11</v>
      </c>
      <c r="B494" s="18">
        <v>66.599999999999994</v>
      </c>
      <c r="C494" s="18">
        <v>66.599999999999994</v>
      </c>
      <c r="D494" s="18">
        <v>0</v>
      </c>
    </row>
    <row r="495" spans="1:6" s="4" customFormat="1" x14ac:dyDescent="0.25">
      <c r="A495" s="30" t="s">
        <v>12</v>
      </c>
      <c r="B495" s="18">
        <v>233.6</v>
      </c>
      <c r="C495" s="18">
        <v>233.6</v>
      </c>
      <c r="D495" s="18">
        <v>102.6</v>
      </c>
    </row>
    <row r="496" spans="1:6" s="4" customFormat="1" x14ac:dyDescent="0.25">
      <c r="A496" s="41" t="s">
        <v>8</v>
      </c>
      <c r="B496" s="19">
        <f>SUM(B490:B495)</f>
        <v>7898.7000000000016</v>
      </c>
      <c r="C496" s="19">
        <f>SUM(C490:C495)</f>
        <v>7898.7000000000016</v>
      </c>
      <c r="D496" s="19">
        <f>SUM(D490:D495)</f>
        <v>7303.8</v>
      </c>
    </row>
    <row r="497" spans="1:4" s="4" customFormat="1" ht="51.75" customHeight="1" x14ac:dyDescent="0.25">
      <c r="A497" s="65" t="s">
        <v>67</v>
      </c>
      <c r="B497" s="66"/>
      <c r="C497" s="66"/>
      <c r="D497" s="67"/>
    </row>
    <row r="498" spans="1:4" s="4" customFormat="1" x14ac:dyDescent="0.25">
      <c r="A498" s="6" t="s">
        <v>5</v>
      </c>
      <c r="B498" s="18">
        <v>3363</v>
      </c>
      <c r="C498" s="18">
        <v>3363</v>
      </c>
      <c r="D498" s="18">
        <v>2975.4</v>
      </c>
    </row>
    <row r="499" spans="1:4" s="4" customFormat="1" x14ac:dyDescent="0.25">
      <c r="A499" s="6" t="s">
        <v>6</v>
      </c>
      <c r="B499" s="18">
        <v>1357.2</v>
      </c>
      <c r="C499" s="18">
        <v>1357.2</v>
      </c>
      <c r="D499" s="18">
        <v>1002.9</v>
      </c>
    </row>
    <row r="500" spans="1:4" s="4" customFormat="1" x14ac:dyDescent="0.25">
      <c r="A500" s="6" t="s">
        <v>9</v>
      </c>
      <c r="B500" s="18">
        <v>901.3</v>
      </c>
      <c r="C500" s="18">
        <v>901.3</v>
      </c>
      <c r="D500" s="18">
        <v>430.4</v>
      </c>
    </row>
    <row r="501" spans="1:4" s="4" customFormat="1" x14ac:dyDescent="0.25">
      <c r="A501" s="6" t="s">
        <v>10</v>
      </c>
      <c r="B501" s="18">
        <v>777.5</v>
      </c>
      <c r="C501" s="18">
        <v>777.5</v>
      </c>
      <c r="D501" s="18">
        <v>494.8</v>
      </c>
    </row>
    <row r="502" spans="1:4" s="4" customFormat="1" x14ac:dyDescent="0.25">
      <c r="A502" s="6" t="s">
        <v>17</v>
      </c>
      <c r="B502" s="18">
        <v>776.1</v>
      </c>
      <c r="C502" s="18">
        <v>776.1</v>
      </c>
      <c r="D502" s="18">
        <v>431.9</v>
      </c>
    </row>
    <row r="503" spans="1:4" s="4" customFormat="1" x14ac:dyDescent="0.25">
      <c r="A503" s="6" t="s">
        <v>19</v>
      </c>
      <c r="B503" s="18">
        <v>1249.3</v>
      </c>
      <c r="C503" s="18">
        <v>1249.3</v>
      </c>
      <c r="D503" s="18">
        <v>854.7</v>
      </c>
    </row>
    <row r="504" spans="1:4" s="4" customFormat="1" x14ac:dyDescent="0.25">
      <c r="A504" s="6" t="s">
        <v>11</v>
      </c>
      <c r="B504" s="18">
        <v>1973.6</v>
      </c>
      <c r="C504" s="18">
        <v>1973.6</v>
      </c>
      <c r="D504" s="18">
        <v>976.3</v>
      </c>
    </row>
    <row r="505" spans="1:4" s="4" customFormat="1" x14ac:dyDescent="0.25">
      <c r="A505" s="30" t="s">
        <v>12</v>
      </c>
      <c r="B505" s="18">
        <v>1378.3</v>
      </c>
      <c r="C505" s="18">
        <v>1378.3</v>
      </c>
      <c r="D505" s="18">
        <v>1096.8</v>
      </c>
    </row>
    <row r="506" spans="1:4" s="4" customFormat="1" x14ac:dyDescent="0.25">
      <c r="A506" s="30" t="s">
        <v>16</v>
      </c>
      <c r="B506" s="18">
        <v>1390.4</v>
      </c>
      <c r="C506" s="18">
        <v>1390.4</v>
      </c>
      <c r="D506" s="18">
        <v>972.1</v>
      </c>
    </row>
    <row r="507" spans="1:4" s="4" customFormat="1" x14ac:dyDescent="0.25">
      <c r="A507" s="41" t="s">
        <v>8</v>
      </c>
      <c r="B507" s="19">
        <f>SUM(B498:B506)</f>
        <v>13166.699999999999</v>
      </c>
      <c r="C507" s="19">
        <f>SUM(C498:C506)</f>
        <v>13166.699999999999</v>
      </c>
      <c r="D507" s="19">
        <f>SUM(D498:D506)</f>
        <v>9235.2999999999993</v>
      </c>
    </row>
    <row r="508" spans="1:4" s="4" customFormat="1" ht="53.25" customHeight="1" x14ac:dyDescent="0.25">
      <c r="A508" s="65" t="s">
        <v>68</v>
      </c>
      <c r="B508" s="66"/>
      <c r="C508" s="66"/>
      <c r="D508" s="67"/>
    </row>
    <row r="509" spans="1:4" s="4" customFormat="1" x14ac:dyDescent="0.25">
      <c r="A509" s="6" t="s">
        <v>5</v>
      </c>
      <c r="B509" s="14">
        <v>19071.599999999999</v>
      </c>
      <c r="C509" s="14">
        <f>15112.4+3959.2</f>
        <v>19071.599999999999</v>
      </c>
      <c r="D509" s="14">
        <f>10326.1+2683.5</f>
        <v>13009.6</v>
      </c>
    </row>
    <row r="510" spans="1:4" s="4" customFormat="1" x14ac:dyDescent="0.25">
      <c r="A510" s="6" t="s">
        <v>6</v>
      </c>
      <c r="B510" s="14">
        <v>4468.2</v>
      </c>
      <c r="C510" s="14">
        <f>3370.3+1097.9</f>
        <v>4468.2000000000007</v>
      </c>
      <c r="D510" s="14">
        <f>2856.2+970.6</f>
        <v>3826.7999999999997</v>
      </c>
    </row>
    <row r="511" spans="1:4" s="4" customFormat="1" x14ac:dyDescent="0.25">
      <c r="A511" s="6" t="s">
        <v>9</v>
      </c>
      <c r="B511" s="14">
        <v>3148.7</v>
      </c>
      <c r="C511" s="14">
        <f>2510.2+638.5</f>
        <v>3148.7</v>
      </c>
      <c r="D511" s="14">
        <f>1885+403.7</f>
        <v>2288.6999999999998</v>
      </c>
    </row>
    <row r="512" spans="1:4" s="4" customFormat="1" x14ac:dyDescent="0.25">
      <c r="A512" s="6" t="s">
        <v>10</v>
      </c>
      <c r="B512" s="14">
        <v>2790.7</v>
      </c>
      <c r="C512" s="14">
        <f>2245.4+545.3</f>
        <v>2790.7</v>
      </c>
      <c r="D512" s="14">
        <f>2079.2+343.3</f>
        <v>2422.5</v>
      </c>
    </row>
    <row r="513" spans="1:6" s="4" customFormat="1" x14ac:dyDescent="0.25">
      <c r="A513" s="6" t="s">
        <v>17</v>
      </c>
      <c r="B513" s="14">
        <v>3023.3</v>
      </c>
      <c r="C513" s="14">
        <f>2463.3+633.1</f>
        <v>3096.4</v>
      </c>
      <c r="D513" s="14">
        <f>2005.1+358.9</f>
        <v>2364</v>
      </c>
    </row>
    <row r="514" spans="1:6" s="4" customFormat="1" x14ac:dyDescent="0.25">
      <c r="A514" s="6" t="s">
        <v>19</v>
      </c>
      <c r="B514" s="14">
        <v>2985.9</v>
      </c>
      <c r="C514" s="14">
        <f>2325.1+660.8</f>
        <v>2985.8999999999996</v>
      </c>
      <c r="D514" s="14">
        <f>1746.3+601.5</f>
        <v>2347.8000000000002</v>
      </c>
    </row>
    <row r="515" spans="1:6" s="4" customFormat="1" x14ac:dyDescent="0.25">
      <c r="A515" s="6" t="s">
        <v>11</v>
      </c>
      <c r="B515" s="14">
        <v>2786.5</v>
      </c>
      <c r="C515" s="14">
        <f>2236.2+550.3</f>
        <v>2786.5</v>
      </c>
      <c r="D515" s="14">
        <f>1694.2+275.4</f>
        <v>1969.6</v>
      </c>
    </row>
    <row r="516" spans="1:6" s="4" customFormat="1" x14ac:dyDescent="0.25">
      <c r="A516" s="30" t="s">
        <v>12</v>
      </c>
      <c r="B516" s="14">
        <v>3472</v>
      </c>
      <c r="C516" s="14">
        <f>2360.2+1111.8</f>
        <v>3472</v>
      </c>
      <c r="D516" s="14">
        <f>1973.5+655.4</f>
        <v>2628.9</v>
      </c>
    </row>
    <row r="517" spans="1:6" s="4" customFormat="1" x14ac:dyDescent="0.25">
      <c r="A517" s="30" t="s">
        <v>16</v>
      </c>
      <c r="B517" s="14">
        <v>4654.8</v>
      </c>
      <c r="C517" s="14">
        <f>3475.3+1106.4</f>
        <v>4581.7000000000007</v>
      </c>
      <c r="D517" s="14">
        <f>2345.3+687</f>
        <v>3032.3</v>
      </c>
    </row>
    <row r="518" spans="1:6" s="4" customFormat="1" x14ac:dyDescent="0.25">
      <c r="A518" s="41" t="s">
        <v>8</v>
      </c>
      <c r="B518" s="21">
        <f>SUM(B509:B517)</f>
        <v>46401.700000000004</v>
      </c>
      <c r="C518" s="21">
        <f>SUM(C509:C517)</f>
        <v>46401.7</v>
      </c>
      <c r="D518" s="21">
        <f>SUM(D509:D517)</f>
        <v>33890.200000000004</v>
      </c>
    </row>
    <row r="519" spans="1:6" s="4" customFormat="1" ht="96" customHeight="1" x14ac:dyDescent="0.25">
      <c r="A519" s="65" t="s">
        <v>69</v>
      </c>
      <c r="B519" s="66"/>
      <c r="C519" s="66"/>
      <c r="D519" s="67"/>
    </row>
    <row r="520" spans="1:6" s="4" customFormat="1" x14ac:dyDescent="0.25">
      <c r="A520" s="6" t="s">
        <v>5</v>
      </c>
      <c r="B520" s="14">
        <v>841210.1</v>
      </c>
      <c r="C520" s="14">
        <v>841210.1</v>
      </c>
      <c r="D520" s="14">
        <v>769804.7</v>
      </c>
    </row>
    <row r="521" spans="1:6" s="4" customFormat="1" x14ac:dyDescent="0.25">
      <c r="A521" s="6" t="s">
        <v>6</v>
      </c>
      <c r="B521" s="14">
        <v>90965.1</v>
      </c>
      <c r="C521" s="14">
        <v>90965.1</v>
      </c>
      <c r="D521" s="14">
        <v>74513.399999999994</v>
      </c>
    </row>
    <row r="522" spans="1:6" s="4" customFormat="1" x14ac:dyDescent="0.25">
      <c r="A522" s="6" t="s">
        <v>9</v>
      </c>
      <c r="B522" s="14">
        <v>62045.599999999999</v>
      </c>
      <c r="C522" s="14">
        <v>62045.599999999999</v>
      </c>
      <c r="D522" s="14">
        <v>51271</v>
      </c>
    </row>
    <row r="523" spans="1:6" s="4" customFormat="1" x14ac:dyDescent="0.25">
      <c r="A523" s="6" t="s">
        <v>10</v>
      </c>
      <c r="B523" s="14">
        <v>30143.200000000001</v>
      </c>
      <c r="C523" s="14">
        <v>30143.200000000001</v>
      </c>
      <c r="D523" s="14">
        <v>22244.6</v>
      </c>
    </row>
    <row r="524" spans="1:6" s="4" customFormat="1" x14ac:dyDescent="0.25">
      <c r="A524" s="6" t="s">
        <v>17</v>
      </c>
      <c r="B524" s="14">
        <v>26991.599999999999</v>
      </c>
      <c r="C524" s="14">
        <v>26991.599999999999</v>
      </c>
      <c r="D524" s="14">
        <v>28486.5</v>
      </c>
    </row>
    <row r="525" spans="1:6" s="4" customFormat="1" x14ac:dyDescent="0.25">
      <c r="A525" s="6" t="s">
        <v>19</v>
      </c>
      <c r="B525" s="14">
        <v>60818.7</v>
      </c>
      <c r="C525" s="14">
        <v>60818.7</v>
      </c>
      <c r="D525" s="14">
        <v>38258.199999999997</v>
      </c>
    </row>
    <row r="526" spans="1:6" s="4" customFormat="1" x14ac:dyDescent="0.25">
      <c r="A526" s="6" t="s">
        <v>11</v>
      </c>
      <c r="B526" s="14">
        <v>36280.9</v>
      </c>
      <c r="C526" s="14">
        <v>36280.9</v>
      </c>
      <c r="D526" s="14">
        <v>35794.199999999997</v>
      </c>
      <c r="F526" s="9"/>
    </row>
    <row r="527" spans="1:6" s="4" customFormat="1" x14ac:dyDescent="0.25">
      <c r="A527" s="30" t="s">
        <v>12</v>
      </c>
      <c r="B527" s="14">
        <v>77294.100000000006</v>
      </c>
      <c r="C527" s="14">
        <v>77294.100000000006</v>
      </c>
      <c r="D527" s="14">
        <v>44465</v>
      </c>
    </row>
    <row r="528" spans="1:6" s="4" customFormat="1" x14ac:dyDescent="0.25">
      <c r="A528" s="30" t="s">
        <v>98</v>
      </c>
      <c r="B528" s="14">
        <v>0</v>
      </c>
      <c r="C528" s="14">
        <v>67754.2</v>
      </c>
      <c r="D528" s="14">
        <v>0</v>
      </c>
    </row>
    <row r="529" spans="1:6" s="4" customFormat="1" x14ac:dyDescent="0.25">
      <c r="A529" s="30" t="s">
        <v>16</v>
      </c>
      <c r="B529" s="14">
        <v>85181.2</v>
      </c>
      <c r="C529" s="14">
        <v>85181.2</v>
      </c>
      <c r="D529" s="14">
        <v>67043.5</v>
      </c>
      <c r="F529" s="9"/>
    </row>
    <row r="530" spans="1:6" s="4" customFormat="1" x14ac:dyDescent="0.25">
      <c r="A530" s="41" t="s">
        <v>8</v>
      </c>
      <c r="B530" s="21">
        <f>SUM(B520:B529)</f>
        <v>1310930.4999999998</v>
      </c>
      <c r="C530" s="21">
        <f>SUM(C520:C529)</f>
        <v>1378684.6999999997</v>
      </c>
      <c r="D530" s="21">
        <f>SUM(D520:D529)</f>
        <v>1131881.0999999999</v>
      </c>
    </row>
    <row r="531" spans="1:6" s="4" customFormat="1" ht="45" customHeight="1" x14ac:dyDescent="0.25">
      <c r="A531" s="90" t="s">
        <v>70</v>
      </c>
      <c r="B531" s="91"/>
      <c r="C531" s="91"/>
      <c r="D531" s="92"/>
    </row>
    <row r="532" spans="1:6" s="4" customFormat="1" x14ac:dyDescent="0.25">
      <c r="A532" s="6" t="s">
        <v>5</v>
      </c>
      <c r="B532" s="14">
        <v>888.6</v>
      </c>
      <c r="C532" s="14">
        <v>888.6</v>
      </c>
      <c r="D532" s="14">
        <v>684.9</v>
      </c>
    </row>
    <row r="533" spans="1:6" s="4" customFormat="1" x14ac:dyDescent="0.25">
      <c r="A533" s="6" t="s">
        <v>6</v>
      </c>
      <c r="B533" s="14">
        <v>274.7</v>
      </c>
      <c r="C533" s="14">
        <v>274.7</v>
      </c>
      <c r="D533" s="14">
        <v>207</v>
      </c>
    </row>
    <row r="534" spans="1:6" s="4" customFormat="1" x14ac:dyDescent="0.25">
      <c r="A534" s="6" t="s">
        <v>9</v>
      </c>
      <c r="B534" s="14">
        <v>273.7</v>
      </c>
      <c r="C534" s="14">
        <v>273.7</v>
      </c>
      <c r="D534" s="14">
        <v>204.1</v>
      </c>
    </row>
    <row r="535" spans="1:6" s="4" customFormat="1" x14ac:dyDescent="0.25">
      <c r="A535" s="6" t="s">
        <v>10</v>
      </c>
      <c r="B535" s="14">
        <v>102.2</v>
      </c>
      <c r="C535" s="14">
        <v>102.2</v>
      </c>
      <c r="D535" s="14">
        <v>76.599999999999994</v>
      </c>
    </row>
    <row r="536" spans="1:6" s="4" customFormat="1" x14ac:dyDescent="0.25">
      <c r="A536" s="30" t="s">
        <v>16</v>
      </c>
      <c r="B536" s="14">
        <v>238.9</v>
      </c>
      <c r="C536" s="14">
        <v>238.9</v>
      </c>
      <c r="D536" s="14">
        <v>177.4</v>
      </c>
    </row>
    <row r="537" spans="1:6" s="4" customFormat="1" x14ac:dyDescent="0.25">
      <c r="A537" s="41" t="s">
        <v>8</v>
      </c>
      <c r="B537" s="21">
        <f>SUM(B532:B536)</f>
        <v>1778.1000000000001</v>
      </c>
      <c r="C537" s="21">
        <f>SUM(C532:C536)</f>
        <v>1778.1000000000001</v>
      </c>
      <c r="D537" s="21">
        <f>SUM(D532:D536)</f>
        <v>1350</v>
      </c>
    </row>
    <row r="538" spans="1:6" s="4" customFormat="1" ht="58.5" customHeight="1" x14ac:dyDescent="0.25">
      <c r="A538" s="65" t="s">
        <v>71</v>
      </c>
      <c r="B538" s="66"/>
      <c r="C538" s="66"/>
      <c r="D538" s="67"/>
    </row>
    <row r="539" spans="1:6" s="4" customFormat="1" ht="18" customHeight="1" x14ac:dyDescent="0.25">
      <c r="A539" s="6" t="s">
        <v>5</v>
      </c>
      <c r="B539" s="14">
        <v>2355.5</v>
      </c>
      <c r="C539" s="14">
        <v>2355.5</v>
      </c>
      <c r="D539" s="14">
        <v>2355.5</v>
      </c>
    </row>
    <row r="540" spans="1:6" s="4" customFormat="1" ht="18" customHeight="1" x14ac:dyDescent="0.25">
      <c r="A540" s="6" t="s">
        <v>6</v>
      </c>
      <c r="B540" s="14">
        <v>1277.8</v>
      </c>
      <c r="C540" s="14">
        <v>1277.8</v>
      </c>
      <c r="D540" s="14">
        <v>883.3</v>
      </c>
    </row>
    <row r="541" spans="1:6" s="4" customFormat="1" ht="18" customHeight="1" x14ac:dyDescent="0.25">
      <c r="A541" s="6" t="s">
        <v>9</v>
      </c>
      <c r="B541" s="14">
        <v>1106.2</v>
      </c>
      <c r="C541" s="14">
        <v>1106.2</v>
      </c>
      <c r="D541" s="14">
        <v>500.3</v>
      </c>
    </row>
    <row r="542" spans="1:6" s="4" customFormat="1" ht="18" customHeight="1" x14ac:dyDescent="0.25">
      <c r="A542" s="6" t="s">
        <v>10</v>
      </c>
      <c r="B542" s="14">
        <v>1145.0999999999999</v>
      </c>
      <c r="C542" s="14">
        <v>1145.0999999999999</v>
      </c>
      <c r="D542" s="14">
        <v>753.8</v>
      </c>
    </row>
    <row r="543" spans="1:6" s="4" customFormat="1" ht="18" customHeight="1" x14ac:dyDescent="0.25">
      <c r="A543" s="6" t="s">
        <v>17</v>
      </c>
      <c r="B543" s="14">
        <v>1082.0999999999999</v>
      </c>
      <c r="C543" s="14">
        <v>1082.0999999999999</v>
      </c>
      <c r="D543" s="14">
        <v>433.2</v>
      </c>
    </row>
    <row r="544" spans="1:6" s="4" customFormat="1" ht="18" customHeight="1" x14ac:dyDescent="0.25">
      <c r="A544" s="6" t="s">
        <v>19</v>
      </c>
      <c r="B544" s="14">
        <v>1027.3</v>
      </c>
      <c r="C544" s="14">
        <v>1027.3</v>
      </c>
      <c r="D544" s="14">
        <v>484.5</v>
      </c>
    </row>
    <row r="545" spans="1:6" s="4" customFormat="1" ht="18" customHeight="1" x14ac:dyDescent="0.25">
      <c r="A545" s="6" t="s">
        <v>11</v>
      </c>
      <c r="B545" s="14">
        <v>1086.3</v>
      </c>
      <c r="C545" s="14">
        <v>1086.3</v>
      </c>
      <c r="D545" s="14">
        <v>720.8</v>
      </c>
    </row>
    <row r="546" spans="1:6" s="4" customFormat="1" ht="18" customHeight="1" x14ac:dyDescent="0.25">
      <c r="A546" s="30" t="s">
        <v>12</v>
      </c>
      <c r="B546" s="14">
        <v>1039.0999999999999</v>
      </c>
      <c r="C546" s="14">
        <v>1039.0999999999999</v>
      </c>
      <c r="D546" s="14">
        <v>395.9</v>
      </c>
    </row>
    <row r="547" spans="1:6" s="4" customFormat="1" ht="18" customHeight="1" x14ac:dyDescent="0.25">
      <c r="A547" s="30" t="s">
        <v>16</v>
      </c>
      <c r="B547" s="14">
        <v>1194.8</v>
      </c>
      <c r="C547" s="14">
        <v>1194.8</v>
      </c>
      <c r="D547" s="14">
        <v>791.2</v>
      </c>
    </row>
    <row r="548" spans="1:6" s="4" customFormat="1" ht="18" customHeight="1" x14ac:dyDescent="0.25">
      <c r="A548" s="41" t="s">
        <v>8</v>
      </c>
      <c r="B548" s="21">
        <f>SUM(B539:B547)</f>
        <v>11314.2</v>
      </c>
      <c r="C548" s="21">
        <f>SUM(C539:C547)</f>
        <v>11314.2</v>
      </c>
      <c r="D548" s="21">
        <f>SUM(D539:D547)</f>
        <v>7318.5</v>
      </c>
    </row>
    <row r="549" spans="1:6" s="4" customFormat="1" ht="54" customHeight="1" x14ac:dyDescent="0.25">
      <c r="A549" s="65" t="s">
        <v>72</v>
      </c>
      <c r="B549" s="73"/>
      <c r="C549" s="73"/>
      <c r="D549" s="74"/>
      <c r="F549" s="9"/>
    </row>
    <row r="550" spans="1:6" s="4" customFormat="1" x14ac:dyDescent="0.25">
      <c r="A550" s="6" t="s">
        <v>5</v>
      </c>
      <c r="B550" s="14">
        <v>777.2</v>
      </c>
      <c r="C550" s="14">
        <v>777.2</v>
      </c>
      <c r="D550" s="14">
        <v>766.4</v>
      </c>
    </row>
    <row r="551" spans="1:6" s="4" customFormat="1" x14ac:dyDescent="0.25">
      <c r="A551" s="6" t="s">
        <v>6</v>
      </c>
      <c r="B551" s="14">
        <v>511.4</v>
      </c>
      <c r="C551" s="14">
        <v>511.4</v>
      </c>
      <c r="D551" s="14">
        <v>203.4</v>
      </c>
    </row>
    <row r="552" spans="1:6" s="4" customFormat="1" x14ac:dyDescent="0.25">
      <c r="A552" s="6" t="s">
        <v>9</v>
      </c>
      <c r="B552" s="14">
        <v>96.2</v>
      </c>
      <c r="C552" s="14">
        <v>96.2</v>
      </c>
      <c r="D552" s="14">
        <v>41.2</v>
      </c>
    </row>
    <row r="553" spans="1:6" s="4" customFormat="1" x14ac:dyDescent="0.25">
      <c r="A553" s="6" t="s">
        <v>10</v>
      </c>
      <c r="B553" s="14">
        <v>73.5</v>
      </c>
      <c r="C553" s="14">
        <v>73.5</v>
      </c>
      <c r="D553" s="14">
        <v>9.8000000000000007</v>
      </c>
    </row>
    <row r="554" spans="1:6" s="4" customFormat="1" x14ac:dyDescent="0.25">
      <c r="A554" s="6" t="s">
        <v>17</v>
      </c>
      <c r="B554" s="14">
        <v>112.2</v>
      </c>
      <c r="C554" s="14">
        <v>112.2</v>
      </c>
      <c r="D554" s="14">
        <v>11.3</v>
      </c>
    </row>
    <row r="555" spans="1:6" s="4" customFormat="1" x14ac:dyDescent="0.25">
      <c r="A555" s="6" t="s">
        <v>19</v>
      </c>
      <c r="B555" s="14">
        <v>369.6</v>
      </c>
      <c r="C555" s="14">
        <v>369.6</v>
      </c>
      <c r="D555" s="14">
        <v>134.1</v>
      </c>
    </row>
    <row r="556" spans="1:6" s="4" customFormat="1" x14ac:dyDescent="0.25">
      <c r="A556" s="6" t="s">
        <v>11</v>
      </c>
      <c r="B556" s="14">
        <v>331.2</v>
      </c>
      <c r="C556" s="14">
        <v>331.2</v>
      </c>
      <c r="D556" s="14">
        <v>324.60000000000002</v>
      </c>
    </row>
    <row r="557" spans="1:6" s="4" customFormat="1" x14ac:dyDescent="0.25">
      <c r="A557" s="30" t="s">
        <v>12</v>
      </c>
      <c r="B557" s="14">
        <v>115.2</v>
      </c>
      <c r="C557" s="14">
        <v>115.2</v>
      </c>
      <c r="D557" s="14">
        <v>45</v>
      </c>
    </row>
    <row r="558" spans="1:6" s="4" customFormat="1" x14ac:dyDescent="0.25">
      <c r="A558" s="30" t="s">
        <v>16</v>
      </c>
      <c r="B558" s="14">
        <v>112.2</v>
      </c>
      <c r="C558" s="14">
        <v>112.2</v>
      </c>
      <c r="D558" s="14">
        <v>98.7</v>
      </c>
    </row>
    <row r="559" spans="1:6" s="4" customFormat="1" x14ac:dyDescent="0.25">
      <c r="A559" s="41" t="s">
        <v>8</v>
      </c>
      <c r="B559" s="21">
        <f>SUM(B550:B558)</f>
        <v>2498.6999999999994</v>
      </c>
      <c r="C559" s="21">
        <f>SUM(C550:C558)</f>
        <v>2498.6999999999994</v>
      </c>
      <c r="D559" s="21">
        <f>SUM(D550:D558)</f>
        <v>1634.4999999999998</v>
      </c>
    </row>
    <row r="560" spans="1:6" s="4" customFormat="1" ht="57" customHeight="1" x14ac:dyDescent="0.25">
      <c r="A560" s="65" t="s">
        <v>73</v>
      </c>
      <c r="B560" s="66"/>
      <c r="C560" s="66"/>
      <c r="D560" s="67"/>
    </row>
    <row r="561" spans="1:4" s="4" customFormat="1" x14ac:dyDescent="0.25">
      <c r="A561" s="6" t="s">
        <v>5</v>
      </c>
      <c r="B561" s="14">
        <v>2192</v>
      </c>
      <c r="C561" s="14">
        <v>2192</v>
      </c>
      <c r="D561" s="14">
        <v>2192</v>
      </c>
    </row>
    <row r="562" spans="1:4" s="4" customFormat="1" x14ac:dyDescent="0.25">
      <c r="A562" s="6" t="s">
        <v>6</v>
      </c>
      <c r="B562" s="14">
        <v>976</v>
      </c>
      <c r="C562" s="14">
        <v>976</v>
      </c>
      <c r="D562" s="14">
        <v>976</v>
      </c>
    </row>
    <row r="563" spans="1:4" s="4" customFormat="1" x14ac:dyDescent="0.25">
      <c r="A563" s="6" t="s">
        <v>9</v>
      </c>
      <c r="B563" s="14">
        <v>976</v>
      </c>
      <c r="C563" s="14">
        <v>976</v>
      </c>
      <c r="D563" s="14">
        <v>976</v>
      </c>
    </row>
    <row r="564" spans="1:4" s="4" customFormat="1" x14ac:dyDescent="0.25">
      <c r="A564" s="6" t="s">
        <v>10</v>
      </c>
      <c r="B564" s="14">
        <v>976</v>
      </c>
      <c r="C564" s="14">
        <v>976</v>
      </c>
      <c r="D564" s="14">
        <v>976</v>
      </c>
    </row>
    <row r="565" spans="1:4" s="4" customFormat="1" x14ac:dyDescent="0.25">
      <c r="A565" s="6" t="s">
        <v>17</v>
      </c>
      <c r="B565" s="14">
        <v>976</v>
      </c>
      <c r="C565" s="14">
        <v>976</v>
      </c>
      <c r="D565" s="14">
        <v>976</v>
      </c>
    </row>
    <row r="566" spans="1:4" s="4" customFormat="1" x14ac:dyDescent="0.25">
      <c r="A566" s="6" t="s">
        <v>19</v>
      </c>
      <c r="B566" s="14">
        <v>976</v>
      </c>
      <c r="C566" s="14">
        <v>976</v>
      </c>
      <c r="D566" s="14">
        <v>976</v>
      </c>
    </row>
    <row r="567" spans="1:4" s="4" customFormat="1" x14ac:dyDescent="0.25">
      <c r="A567" s="6" t="s">
        <v>11</v>
      </c>
      <c r="B567" s="14">
        <v>976</v>
      </c>
      <c r="C567" s="14">
        <v>976</v>
      </c>
      <c r="D567" s="14">
        <v>976</v>
      </c>
    </row>
    <row r="568" spans="1:4" s="4" customFormat="1" x14ac:dyDescent="0.25">
      <c r="A568" s="30" t="s">
        <v>12</v>
      </c>
      <c r="B568" s="14">
        <v>976</v>
      </c>
      <c r="C568" s="14">
        <v>976</v>
      </c>
      <c r="D568" s="14">
        <v>976</v>
      </c>
    </row>
    <row r="569" spans="1:4" s="4" customFormat="1" x14ac:dyDescent="0.25">
      <c r="A569" s="30" t="s">
        <v>16</v>
      </c>
      <c r="B569" s="14">
        <v>976</v>
      </c>
      <c r="C569" s="14">
        <v>976</v>
      </c>
      <c r="D569" s="14">
        <v>976</v>
      </c>
    </row>
    <row r="570" spans="1:4" s="4" customFormat="1" x14ac:dyDescent="0.25">
      <c r="A570" s="41" t="s">
        <v>8</v>
      </c>
      <c r="B570" s="21">
        <f>SUM(B561:B569)</f>
        <v>10000</v>
      </c>
      <c r="C570" s="21">
        <f>SUM(C561:C569)</f>
        <v>10000</v>
      </c>
      <c r="D570" s="21">
        <f>SUM(D561:D569)</f>
        <v>10000</v>
      </c>
    </row>
    <row r="571" spans="1:4" s="4" customFormat="1" ht="100.5" customHeight="1" x14ac:dyDescent="0.25">
      <c r="A571" s="95" t="s">
        <v>93</v>
      </c>
      <c r="B571" s="73"/>
      <c r="C571" s="73"/>
      <c r="D571" s="74"/>
    </row>
    <row r="572" spans="1:4" s="4" customFormat="1" x14ac:dyDescent="0.25">
      <c r="A572" s="41" t="s">
        <v>5</v>
      </c>
      <c r="B572" s="14">
        <v>0</v>
      </c>
      <c r="C572" s="14">
        <v>895.3</v>
      </c>
      <c r="D572" s="14">
        <v>891.8</v>
      </c>
    </row>
    <row r="573" spans="1:4" s="4" customFormat="1" x14ac:dyDescent="0.25">
      <c r="A573" s="41" t="s">
        <v>6</v>
      </c>
      <c r="B573" s="14">
        <v>0</v>
      </c>
      <c r="C573" s="14">
        <v>59.8</v>
      </c>
      <c r="D573" s="14">
        <v>0</v>
      </c>
    </row>
    <row r="574" spans="1:4" s="4" customFormat="1" x14ac:dyDescent="0.25">
      <c r="A574" s="41" t="s">
        <v>10</v>
      </c>
      <c r="B574" s="14">
        <v>0</v>
      </c>
      <c r="C574" s="14">
        <v>64.5</v>
      </c>
      <c r="D574" s="14">
        <v>0</v>
      </c>
    </row>
    <row r="575" spans="1:4" s="4" customFormat="1" x14ac:dyDescent="0.25">
      <c r="A575" s="41" t="s">
        <v>12</v>
      </c>
      <c r="B575" s="14">
        <v>0</v>
      </c>
      <c r="C575" s="14">
        <v>59.8</v>
      </c>
      <c r="D575" s="14">
        <v>0</v>
      </c>
    </row>
    <row r="576" spans="1:4" s="4" customFormat="1" x14ac:dyDescent="0.25">
      <c r="A576" s="41" t="s">
        <v>8</v>
      </c>
      <c r="B576" s="21">
        <f>SUM(B572:B575)</f>
        <v>0</v>
      </c>
      <c r="C576" s="21">
        <f>SUM(C572:C575)</f>
        <v>1079.3999999999999</v>
      </c>
      <c r="D576" s="21">
        <f>SUM(D572:D575)</f>
        <v>891.8</v>
      </c>
    </row>
    <row r="577" spans="1:6" s="4" customFormat="1" ht="18.75" x14ac:dyDescent="0.25">
      <c r="A577" s="80" t="s">
        <v>24</v>
      </c>
      <c r="B577" s="88"/>
      <c r="C577" s="88"/>
      <c r="D577" s="89"/>
    </row>
    <row r="578" spans="1:6" s="4" customFormat="1" x14ac:dyDescent="0.25">
      <c r="A578" s="30"/>
      <c r="B578" s="40">
        <f>B589+B592+B595</f>
        <v>98890.4</v>
      </c>
      <c r="C578" s="40">
        <f>C589+C592+C595+C598+C601+C606+C609</f>
        <v>235342.5</v>
      </c>
      <c r="D578" s="40">
        <f>D589+D592+D595+D598+D601+D606+D609</f>
        <v>85042.6</v>
      </c>
    </row>
    <row r="579" spans="1:6" s="4" customFormat="1" ht="84" customHeight="1" x14ac:dyDescent="0.25">
      <c r="A579" s="65" t="s">
        <v>74</v>
      </c>
      <c r="B579" s="73"/>
      <c r="C579" s="73"/>
      <c r="D579" s="74"/>
    </row>
    <row r="580" spans="1:6" s="4" customFormat="1" x14ac:dyDescent="0.25">
      <c r="A580" s="6" t="s">
        <v>5</v>
      </c>
      <c r="B580" s="14">
        <v>9336.9</v>
      </c>
      <c r="C580" s="14">
        <v>9336.9</v>
      </c>
      <c r="D580" s="14">
        <f>6606.8+714</f>
        <v>7320.8</v>
      </c>
    </row>
    <row r="581" spans="1:6" s="4" customFormat="1" x14ac:dyDescent="0.25">
      <c r="A581" s="6" t="s">
        <v>6</v>
      </c>
      <c r="B581" s="14">
        <v>18866.2</v>
      </c>
      <c r="C581" s="14">
        <v>18866.2</v>
      </c>
      <c r="D581" s="14">
        <f>12516.5+1969.4</f>
        <v>14485.9</v>
      </c>
    </row>
    <row r="582" spans="1:6" s="4" customFormat="1" x14ac:dyDescent="0.25">
      <c r="A582" s="6" t="s">
        <v>9</v>
      </c>
      <c r="B582" s="14">
        <v>10719.1</v>
      </c>
      <c r="C582" s="14">
        <v>10719.1</v>
      </c>
      <c r="D582" s="14">
        <f>7056.5+1190.8</f>
        <v>8247.2999999999993</v>
      </c>
    </row>
    <row r="583" spans="1:6" s="4" customFormat="1" ht="14.25" customHeight="1" x14ac:dyDescent="0.25">
      <c r="A583" s="6" t="s">
        <v>10</v>
      </c>
      <c r="B583" s="14">
        <v>3702.6</v>
      </c>
      <c r="C583" s="14">
        <v>3702.6</v>
      </c>
      <c r="D583" s="14">
        <f>3087.8+449.6</f>
        <v>3537.4</v>
      </c>
      <c r="E583" s="11"/>
    </row>
    <row r="584" spans="1:6" s="4" customFormat="1" x14ac:dyDescent="0.25">
      <c r="A584" s="6" t="s">
        <v>17</v>
      </c>
      <c r="B584" s="14">
        <v>6985.2</v>
      </c>
      <c r="C584" s="14">
        <v>6985.2</v>
      </c>
      <c r="D584" s="14">
        <f>4491.7+554.3</f>
        <v>5046</v>
      </c>
    </row>
    <row r="585" spans="1:6" s="13" customFormat="1" x14ac:dyDescent="0.25">
      <c r="A585" s="6" t="s">
        <v>19</v>
      </c>
      <c r="B585" s="14">
        <v>9409</v>
      </c>
      <c r="C585" s="14">
        <v>9409</v>
      </c>
      <c r="D585" s="14">
        <f>5119.7+781.5</f>
        <v>5901.2</v>
      </c>
    </row>
    <row r="586" spans="1:6" s="13" customFormat="1" x14ac:dyDescent="0.25">
      <c r="A586" s="6" t="s">
        <v>11</v>
      </c>
      <c r="B586" s="14">
        <v>7909.2</v>
      </c>
      <c r="C586" s="14">
        <v>7909.2</v>
      </c>
      <c r="D586" s="14">
        <f>5338.7+437</f>
        <v>5775.7</v>
      </c>
    </row>
    <row r="587" spans="1:6" s="13" customFormat="1" x14ac:dyDescent="0.25">
      <c r="A587" s="30" t="s">
        <v>12</v>
      </c>
      <c r="B587" s="14">
        <v>16567.5</v>
      </c>
      <c r="C587" s="14">
        <v>16567.5</v>
      </c>
      <c r="D587" s="14">
        <f>7739.9+1333.2</f>
        <v>9073.1</v>
      </c>
    </row>
    <row r="588" spans="1:6" s="13" customFormat="1" x14ac:dyDescent="0.25">
      <c r="A588" s="30" t="s">
        <v>16</v>
      </c>
      <c r="B588" s="14">
        <v>15394.7</v>
      </c>
      <c r="C588" s="14">
        <v>15394.7</v>
      </c>
      <c r="D588" s="14">
        <f>5788.8+897.2</f>
        <v>6686</v>
      </c>
    </row>
    <row r="589" spans="1:6" s="13" customFormat="1" x14ac:dyDescent="0.25">
      <c r="A589" s="41" t="s">
        <v>8</v>
      </c>
      <c r="B589" s="21">
        <f>SUM(B580:B588)</f>
        <v>98890.4</v>
      </c>
      <c r="C589" s="21">
        <f>SUM(C580:C588)</f>
        <v>98890.4</v>
      </c>
      <c r="D589" s="21">
        <f>SUM(D580:D588)</f>
        <v>66073.399999999994</v>
      </c>
    </row>
    <row r="590" spans="1:6" s="13" customFormat="1" ht="66" customHeight="1" x14ac:dyDescent="0.25">
      <c r="A590" s="65" t="s">
        <v>75</v>
      </c>
      <c r="B590" s="66"/>
      <c r="C590" s="66"/>
      <c r="D590" s="67"/>
    </row>
    <row r="591" spans="1:6" s="13" customFormat="1" x14ac:dyDescent="0.25">
      <c r="A591" s="6" t="s">
        <v>5</v>
      </c>
      <c r="B591" s="14">
        <v>0</v>
      </c>
      <c r="C591" s="14">
        <v>13870.6</v>
      </c>
      <c r="D591" s="14">
        <v>6288.6</v>
      </c>
    </row>
    <row r="592" spans="1:6" s="13" customFormat="1" x14ac:dyDescent="0.25">
      <c r="A592" s="41" t="s">
        <v>8</v>
      </c>
      <c r="B592" s="21">
        <f>B591</f>
        <v>0</v>
      </c>
      <c r="C592" s="21">
        <f>C591</f>
        <v>13870.6</v>
      </c>
      <c r="D592" s="21">
        <f>D591</f>
        <v>6288.6</v>
      </c>
      <c r="F592" s="35"/>
    </row>
    <row r="593" spans="1:6" s="13" customFormat="1" ht="56.25" customHeight="1" x14ac:dyDescent="0.25">
      <c r="A593" s="65" t="s">
        <v>76</v>
      </c>
      <c r="B593" s="66"/>
      <c r="C593" s="66"/>
      <c r="D593" s="67"/>
      <c r="F593" s="35"/>
    </row>
    <row r="594" spans="1:6" s="13" customFormat="1" x14ac:dyDescent="0.25">
      <c r="A594" s="6" t="s">
        <v>11</v>
      </c>
      <c r="B594" s="14">
        <v>0</v>
      </c>
      <c r="C594" s="14">
        <v>8935.2999999999993</v>
      </c>
      <c r="D594" s="14">
        <v>2680.6</v>
      </c>
    </row>
    <row r="595" spans="1:6" s="13" customFormat="1" x14ac:dyDescent="0.25">
      <c r="A595" s="41" t="s">
        <v>8</v>
      </c>
      <c r="B595" s="21">
        <f>B594</f>
        <v>0</v>
      </c>
      <c r="C595" s="21">
        <f>C594</f>
        <v>8935.2999999999993</v>
      </c>
      <c r="D595" s="21">
        <f>D594</f>
        <v>2680.6</v>
      </c>
    </row>
    <row r="596" spans="1:6" s="13" customFormat="1" ht="66" customHeight="1" x14ac:dyDescent="0.25">
      <c r="A596" s="68" t="s">
        <v>94</v>
      </c>
      <c r="B596" s="69"/>
      <c r="C596" s="69"/>
      <c r="D596" s="69"/>
      <c r="F596" s="36"/>
    </row>
    <row r="597" spans="1:6" s="13" customFormat="1" x14ac:dyDescent="0.25">
      <c r="A597" s="6" t="s">
        <v>5</v>
      </c>
      <c r="B597" s="14">
        <v>0</v>
      </c>
      <c r="C597" s="14">
        <v>35168</v>
      </c>
      <c r="D597" s="14">
        <v>0</v>
      </c>
    </row>
    <row r="598" spans="1:6" s="13" customFormat="1" x14ac:dyDescent="0.25">
      <c r="A598" s="41" t="s">
        <v>8</v>
      </c>
      <c r="B598" s="21">
        <f>B597</f>
        <v>0</v>
      </c>
      <c r="C598" s="21">
        <f>C597</f>
        <v>35168</v>
      </c>
      <c r="D598" s="21">
        <f>D597</f>
        <v>0</v>
      </c>
    </row>
    <row r="599" spans="1:6" s="13" customFormat="1" ht="63" customHeight="1" x14ac:dyDescent="0.25">
      <c r="A599" s="72" t="s">
        <v>95</v>
      </c>
      <c r="B599" s="66"/>
      <c r="C599" s="66"/>
      <c r="D599" s="67"/>
    </row>
    <row r="600" spans="1:6" s="13" customFormat="1" x14ac:dyDescent="0.25">
      <c r="A600" s="6" t="s">
        <v>5</v>
      </c>
      <c r="B600" s="21">
        <v>0</v>
      </c>
      <c r="C600" s="14">
        <v>3478.2</v>
      </c>
      <c r="D600" s="14">
        <v>0</v>
      </c>
    </row>
    <row r="601" spans="1:6" s="13" customFormat="1" x14ac:dyDescent="0.25">
      <c r="A601" s="41" t="s">
        <v>8</v>
      </c>
      <c r="B601" s="21">
        <f>B600</f>
        <v>0</v>
      </c>
      <c r="C601" s="21">
        <f>C600</f>
        <v>3478.2</v>
      </c>
      <c r="D601" s="21">
        <f>D600</f>
        <v>0</v>
      </c>
    </row>
    <row r="602" spans="1:6" s="13" customFormat="1" ht="57" customHeight="1" x14ac:dyDescent="0.25">
      <c r="A602" s="70" t="s">
        <v>96</v>
      </c>
      <c r="B602" s="71"/>
      <c r="C602" s="71"/>
      <c r="D602" s="71"/>
    </row>
    <row r="603" spans="1:6" s="13" customFormat="1" x14ac:dyDescent="0.25">
      <c r="A603" s="30" t="s">
        <v>5</v>
      </c>
      <c r="B603" s="18">
        <v>0</v>
      </c>
      <c r="C603" s="18">
        <v>3000</v>
      </c>
      <c r="D603" s="18">
        <v>3000</v>
      </c>
    </row>
    <row r="604" spans="1:6" s="13" customFormat="1" x14ac:dyDescent="0.25">
      <c r="A604" s="30" t="s">
        <v>11</v>
      </c>
      <c r="B604" s="18">
        <v>0</v>
      </c>
      <c r="C604" s="18">
        <v>2000</v>
      </c>
      <c r="D604" s="18">
        <v>2000</v>
      </c>
    </row>
    <row r="605" spans="1:6" s="13" customFormat="1" x14ac:dyDescent="0.25">
      <c r="A605" s="30" t="s">
        <v>12</v>
      </c>
      <c r="B605" s="18">
        <v>0</v>
      </c>
      <c r="C605" s="18">
        <v>5000</v>
      </c>
      <c r="D605" s="18">
        <v>5000</v>
      </c>
    </row>
    <row r="606" spans="1:6" s="13" customFormat="1" x14ac:dyDescent="0.25">
      <c r="A606" s="7" t="s">
        <v>8</v>
      </c>
      <c r="B606" s="51">
        <f>SUM(B603:B605)</f>
        <v>0</v>
      </c>
      <c r="C606" s="19">
        <f>SUM(C603:C605)</f>
        <v>10000</v>
      </c>
      <c r="D606" s="19">
        <f>SUM(D603:D605)</f>
        <v>10000</v>
      </c>
    </row>
    <row r="607" spans="1:6" s="13" customFormat="1" ht="62.25" customHeight="1" x14ac:dyDescent="0.25">
      <c r="A607" s="65" t="s">
        <v>97</v>
      </c>
      <c r="B607" s="73"/>
      <c r="C607" s="73"/>
      <c r="D607" s="74"/>
    </row>
    <row r="608" spans="1:6" s="13" customFormat="1" x14ac:dyDescent="0.25">
      <c r="A608" s="30" t="s">
        <v>5</v>
      </c>
      <c r="B608" s="18">
        <v>0</v>
      </c>
      <c r="C608" s="18">
        <v>65000</v>
      </c>
      <c r="D608" s="18">
        <v>0</v>
      </c>
    </row>
    <row r="609" spans="1:6" s="13" customFormat="1" x14ac:dyDescent="0.25">
      <c r="A609" s="7" t="s">
        <v>8</v>
      </c>
      <c r="B609" s="19">
        <f>B608</f>
        <v>0</v>
      </c>
      <c r="C609" s="19">
        <f>C608</f>
        <v>65000</v>
      </c>
      <c r="D609" s="19">
        <f>D608</f>
        <v>0</v>
      </c>
    </row>
    <row r="610" spans="1:6" s="13" customFormat="1" x14ac:dyDescent="0.25">
      <c r="A610" s="31"/>
      <c r="B610" s="32"/>
      <c r="C610" s="32"/>
      <c r="D610" s="32"/>
    </row>
    <row r="611" spans="1:6" s="13" customFormat="1" x14ac:dyDescent="0.25">
      <c r="A611" s="33"/>
      <c r="B611" s="34"/>
      <c r="C611" s="34"/>
      <c r="D611" s="34"/>
    </row>
    <row r="612" spans="1:6" s="13" customFormat="1" x14ac:dyDescent="0.25">
      <c r="A612" s="63"/>
      <c r="B612" s="64"/>
      <c r="C612" s="64"/>
      <c r="D612" s="64"/>
    </row>
    <row r="613" spans="1:6" s="13" customFormat="1" x14ac:dyDescent="0.25">
      <c r="A613" s="44"/>
      <c r="B613" s="32"/>
      <c r="C613" s="32"/>
      <c r="D613" s="32"/>
    </row>
    <row r="614" spans="1:6" s="13" customFormat="1" x14ac:dyDescent="0.25">
      <c r="A614" s="31"/>
      <c r="B614" s="32"/>
      <c r="C614" s="32"/>
      <c r="D614" s="32"/>
    </row>
    <row r="615" spans="1:6" s="13" customFormat="1" x14ac:dyDescent="0.25">
      <c r="A615" s="33"/>
      <c r="B615" s="34"/>
      <c r="C615" s="34"/>
      <c r="D615" s="34"/>
    </row>
    <row r="616" spans="1:6" s="13" customFormat="1" x14ac:dyDescent="0.25">
      <c r="A616" s="63"/>
      <c r="B616" s="64"/>
      <c r="C616" s="64"/>
      <c r="D616" s="64"/>
    </row>
    <row r="617" spans="1:6" s="13" customFormat="1" x14ac:dyDescent="0.25">
      <c r="A617" s="44"/>
      <c r="B617" s="32"/>
      <c r="C617" s="32"/>
      <c r="D617" s="32"/>
    </row>
    <row r="618" spans="1:6" s="13" customFormat="1" ht="49.5" customHeight="1" x14ac:dyDescent="0.25">
      <c r="A618" s="33"/>
      <c r="B618" s="34"/>
      <c r="C618" s="34"/>
      <c r="D618" s="34"/>
    </row>
    <row r="619" spans="1:6" s="13" customFormat="1" x14ac:dyDescent="0.25">
      <c r="A619" s="63"/>
      <c r="B619" s="64"/>
      <c r="C619" s="64"/>
      <c r="D619" s="64"/>
    </row>
    <row r="620" spans="1:6" s="13" customFormat="1" x14ac:dyDescent="0.25">
      <c r="A620" s="44"/>
      <c r="B620" s="32"/>
      <c r="C620" s="32"/>
      <c r="D620" s="32"/>
    </row>
    <row r="621" spans="1:6" s="13" customFormat="1" x14ac:dyDescent="0.25">
      <c r="A621" s="33"/>
      <c r="B621" s="34"/>
      <c r="C621" s="34"/>
      <c r="D621" s="34"/>
    </row>
    <row r="622" spans="1:6" s="13" customFormat="1" x14ac:dyDescent="0.25">
      <c r="A622" s="63"/>
      <c r="B622" s="64"/>
      <c r="C622" s="64"/>
      <c r="D622" s="64"/>
    </row>
    <row r="623" spans="1:6" s="13" customFormat="1" x14ac:dyDescent="0.25">
      <c r="A623" s="63"/>
      <c r="B623" s="64"/>
      <c r="C623" s="64"/>
      <c r="D623" s="64"/>
      <c r="F623" s="36"/>
    </row>
    <row r="624" spans="1:6" s="13" customFormat="1" x14ac:dyDescent="0.25">
      <c r="A624" s="44"/>
      <c r="B624" s="32"/>
      <c r="C624" s="32"/>
      <c r="D624" s="32"/>
    </row>
    <row r="625" spans="1:4" s="13" customFormat="1" x14ac:dyDescent="0.25">
      <c r="A625" s="31"/>
      <c r="B625" s="32"/>
      <c r="C625" s="32"/>
      <c r="D625" s="32"/>
    </row>
    <row r="626" spans="1:4" s="13" customFormat="1" x14ac:dyDescent="0.25">
      <c r="A626" s="31"/>
      <c r="B626" s="32"/>
      <c r="C626" s="32"/>
      <c r="D626" s="32"/>
    </row>
    <row r="627" spans="1:4" s="13" customFormat="1" x14ac:dyDescent="0.25">
      <c r="A627" s="33"/>
      <c r="B627" s="34"/>
      <c r="C627" s="34"/>
      <c r="D627" s="34"/>
    </row>
    <row r="628" spans="1:4" s="13" customFormat="1" x14ac:dyDescent="0.25">
      <c r="A628" s="63"/>
      <c r="B628" s="64"/>
      <c r="C628" s="64"/>
      <c r="D628" s="64"/>
    </row>
    <row r="629" spans="1:4" s="13" customFormat="1" ht="69" customHeight="1" x14ac:dyDescent="0.25">
      <c r="A629" s="44"/>
      <c r="B629" s="32"/>
      <c r="C629" s="32"/>
      <c r="D629" s="32"/>
    </row>
    <row r="630" spans="1:4" s="13" customFormat="1" x14ac:dyDescent="0.25">
      <c r="A630" s="31"/>
      <c r="B630" s="32"/>
      <c r="C630" s="32"/>
      <c r="D630" s="32"/>
    </row>
    <row r="631" spans="1:4" s="13" customFormat="1" x14ac:dyDescent="0.25">
      <c r="A631" s="31"/>
      <c r="B631" s="32"/>
      <c r="C631" s="32"/>
      <c r="D631" s="32"/>
    </row>
    <row r="632" spans="1:4" s="13" customFormat="1" ht="130.5" customHeight="1" x14ac:dyDescent="0.25">
      <c r="A632" s="33"/>
      <c r="B632" s="34"/>
      <c r="C632" s="34"/>
      <c r="D632" s="34"/>
    </row>
    <row r="633" spans="1:4" s="13" customFormat="1" ht="22.5" customHeight="1" x14ac:dyDescent="0.25">
      <c r="A633" s="63"/>
      <c r="B633" s="64"/>
      <c r="C633" s="64"/>
      <c r="D633" s="64"/>
    </row>
    <row r="634" spans="1:4" s="13" customFormat="1" x14ac:dyDescent="0.25">
      <c r="A634" s="63"/>
      <c r="B634" s="64"/>
      <c r="C634" s="64"/>
      <c r="D634" s="64"/>
    </row>
    <row r="635" spans="1:4" s="13" customFormat="1" x14ac:dyDescent="0.25">
      <c r="A635" s="31"/>
      <c r="B635" s="32"/>
      <c r="C635" s="32"/>
      <c r="D635" s="32"/>
    </row>
    <row r="636" spans="1:4" s="13" customFormat="1" x14ac:dyDescent="0.25">
      <c r="A636" s="31"/>
      <c r="B636" s="32"/>
      <c r="C636" s="32"/>
      <c r="D636" s="32"/>
    </row>
    <row r="637" spans="1:4" s="13" customFormat="1" x14ac:dyDescent="0.25">
      <c r="A637" s="31"/>
      <c r="B637" s="32"/>
      <c r="C637" s="32"/>
      <c r="D637" s="32"/>
    </row>
    <row r="638" spans="1:4" s="13" customFormat="1" x14ac:dyDescent="0.25">
      <c r="A638" s="33"/>
      <c r="B638" s="34"/>
      <c r="C638" s="34"/>
      <c r="D638" s="34"/>
    </row>
    <row r="639" spans="1:4" s="13" customFormat="1" x14ac:dyDescent="0.25">
      <c r="A639" s="63"/>
      <c r="B639" s="64"/>
      <c r="C639" s="64"/>
      <c r="D639" s="64"/>
    </row>
    <row r="640" spans="1:4" s="13" customFormat="1" x14ac:dyDescent="0.25">
      <c r="A640" s="31"/>
      <c r="B640" s="32"/>
      <c r="C640" s="32"/>
      <c r="D640" s="32"/>
    </row>
    <row r="641" spans="1:6" s="13" customFormat="1" x14ac:dyDescent="0.25">
      <c r="A641" s="31"/>
      <c r="B641" s="32"/>
      <c r="C641" s="32"/>
      <c r="D641" s="32"/>
    </row>
    <row r="642" spans="1:6" s="13" customFormat="1" x14ac:dyDescent="0.25">
      <c r="A642" s="31"/>
      <c r="B642" s="32"/>
      <c r="C642" s="32"/>
      <c r="D642" s="32"/>
    </row>
    <row r="643" spans="1:6" s="13" customFormat="1" x14ac:dyDescent="0.25">
      <c r="A643" s="33"/>
      <c r="B643" s="34"/>
      <c r="C643" s="34"/>
      <c r="D643" s="34"/>
      <c r="F643" s="36"/>
    </row>
    <row r="644" spans="1:6" s="13" customFormat="1" ht="27.75" customHeight="1" x14ac:dyDescent="0.25">
      <c r="A644" s="63"/>
      <c r="B644" s="64"/>
      <c r="C644" s="64"/>
      <c r="D644" s="64"/>
      <c r="F644" s="36"/>
    </row>
    <row r="645" spans="1:6" s="13" customFormat="1" x14ac:dyDescent="0.25">
      <c r="A645" s="44"/>
      <c r="B645" s="32"/>
      <c r="C645" s="32"/>
      <c r="D645" s="32"/>
    </row>
    <row r="646" spans="1:6" s="13" customFormat="1" x14ac:dyDescent="0.25">
      <c r="A646" s="33"/>
      <c r="B646" s="34"/>
      <c r="C646" s="34"/>
      <c r="D646" s="34"/>
    </row>
    <row r="647" spans="1:6" s="13" customFormat="1" x14ac:dyDescent="0.25">
      <c r="A647" s="63"/>
      <c r="B647" s="64"/>
      <c r="C647" s="64"/>
      <c r="D647" s="64"/>
    </row>
    <row r="648" spans="1:6" s="13" customFormat="1" x14ac:dyDescent="0.25">
      <c r="A648" s="63"/>
      <c r="B648" s="64"/>
      <c r="C648" s="64"/>
      <c r="D648" s="64"/>
    </row>
    <row r="649" spans="1:6" s="13" customFormat="1" x14ac:dyDescent="0.25">
      <c r="A649" s="44"/>
      <c r="B649" s="32"/>
      <c r="C649" s="32"/>
      <c r="D649" s="32"/>
    </row>
    <row r="650" spans="1:6" s="13" customFormat="1" x14ac:dyDescent="0.25">
      <c r="A650" s="31"/>
      <c r="B650" s="32"/>
      <c r="C650" s="32"/>
      <c r="D650" s="32"/>
    </row>
    <row r="651" spans="1:6" s="13" customFormat="1" x14ac:dyDescent="0.25">
      <c r="A651" s="31"/>
      <c r="B651" s="32"/>
      <c r="C651" s="32"/>
      <c r="D651" s="32"/>
    </row>
    <row r="652" spans="1:6" s="13" customFormat="1" x14ac:dyDescent="0.25">
      <c r="A652" s="31"/>
      <c r="B652" s="32"/>
      <c r="C652" s="32"/>
      <c r="D652" s="32"/>
    </row>
    <row r="653" spans="1:6" s="13" customFormat="1" x14ac:dyDescent="0.25">
      <c r="A653" s="31"/>
      <c r="B653" s="32"/>
      <c r="C653" s="32"/>
      <c r="D653" s="32"/>
    </row>
    <row r="654" spans="1:6" s="13" customFormat="1" x14ac:dyDescent="0.25">
      <c r="A654" s="31"/>
      <c r="B654" s="32"/>
      <c r="C654" s="32"/>
      <c r="D654" s="32"/>
    </row>
    <row r="655" spans="1:6" s="13" customFormat="1" ht="99" customHeight="1" x14ac:dyDescent="0.25">
      <c r="A655" s="31"/>
      <c r="B655" s="32"/>
      <c r="C655" s="32"/>
      <c r="D655" s="32"/>
    </row>
    <row r="656" spans="1:6" s="13" customFormat="1" x14ac:dyDescent="0.25">
      <c r="A656" s="31"/>
      <c r="B656" s="32"/>
      <c r="C656" s="32"/>
      <c r="D656" s="32"/>
    </row>
    <row r="657" spans="1:4" s="13" customFormat="1" x14ac:dyDescent="0.25">
      <c r="A657" s="31"/>
      <c r="B657" s="32"/>
      <c r="C657" s="32"/>
      <c r="D657" s="32"/>
    </row>
    <row r="658" spans="1:4" s="13" customFormat="1" x14ac:dyDescent="0.25">
      <c r="A658" s="33"/>
      <c r="B658" s="34"/>
      <c r="C658" s="34"/>
      <c r="D658" s="34"/>
    </row>
    <row r="659" spans="1:4" s="13" customFormat="1" x14ac:dyDescent="0.25">
      <c r="A659" s="63"/>
      <c r="B659" s="64"/>
      <c r="C659" s="64"/>
      <c r="D659" s="64"/>
    </row>
    <row r="660" spans="1:4" s="13" customFormat="1" x14ac:dyDescent="0.25">
      <c r="A660" s="44"/>
      <c r="B660" s="32"/>
      <c r="C660" s="32"/>
      <c r="D660" s="32"/>
    </row>
    <row r="661" spans="1:4" s="13" customFormat="1" ht="39" customHeight="1" x14ac:dyDescent="0.25">
      <c r="A661" s="31"/>
      <c r="B661" s="32"/>
      <c r="C661" s="32"/>
      <c r="D661" s="32"/>
    </row>
    <row r="662" spans="1:4" s="13" customFormat="1" x14ac:dyDescent="0.25">
      <c r="A662" s="31"/>
      <c r="B662" s="32"/>
      <c r="C662" s="32"/>
      <c r="D662" s="32"/>
    </row>
    <row r="663" spans="1:4" s="13" customFormat="1" x14ac:dyDescent="0.25">
      <c r="A663" s="31"/>
      <c r="B663" s="32"/>
      <c r="C663" s="32"/>
      <c r="D663" s="32"/>
    </row>
    <row r="664" spans="1:4" s="13" customFormat="1" ht="40.5" customHeight="1" x14ac:dyDescent="0.25">
      <c r="A664" s="31"/>
      <c r="B664" s="32"/>
      <c r="C664" s="32"/>
      <c r="D664" s="32"/>
    </row>
    <row r="665" spans="1:4" s="13" customFormat="1" x14ac:dyDescent="0.25">
      <c r="A665" s="31"/>
      <c r="B665" s="32"/>
      <c r="C665" s="32"/>
      <c r="D665" s="32"/>
    </row>
    <row r="666" spans="1:4" s="13" customFormat="1" x14ac:dyDescent="0.25">
      <c r="A666" s="31"/>
      <c r="B666" s="32"/>
      <c r="C666" s="32"/>
      <c r="D666" s="32"/>
    </row>
    <row r="667" spans="1:4" s="13" customFormat="1" x14ac:dyDescent="0.25">
      <c r="A667" s="31"/>
      <c r="B667" s="32"/>
      <c r="C667" s="32"/>
      <c r="D667" s="32"/>
    </row>
    <row r="668" spans="1:4" s="13" customFormat="1" x14ac:dyDescent="0.25">
      <c r="A668" s="31"/>
      <c r="B668" s="32"/>
      <c r="C668" s="32"/>
      <c r="D668" s="32"/>
    </row>
    <row r="669" spans="1:4" s="13" customFormat="1" x14ac:dyDescent="0.25">
      <c r="A669" s="33"/>
      <c r="B669" s="34"/>
      <c r="C669" s="34"/>
      <c r="D669" s="34"/>
    </row>
    <row r="670" spans="1:4" s="13" customFormat="1" x14ac:dyDescent="0.25">
      <c r="A670" s="63"/>
      <c r="B670" s="64"/>
      <c r="C670" s="64"/>
      <c r="D670" s="64"/>
    </row>
    <row r="671" spans="1:4" s="13" customFormat="1" x14ac:dyDescent="0.25">
      <c r="A671" s="44"/>
      <c r="B671" s="32"/>
      <c r="C671" s="32"/>
      <c r="D671" s="32"/>
    </row>
    <row r="672" spans="1:4" s="13" customFormat="1" x14ac:dyDescent="0.25">
      <c r="A672" s="31"/>
      <c r="B672" s="32"/>
      <c r="C672" s="32"/>
      <c r="D672" s="32"/>
    </row>
    <row r="673" spans="1:4" s="13" customFormat="1" x14ac:dyDescent="0.25">
      <c r="A673" s="31"/>
      <c r="B673" s="32"/>
      <c r="C673" s="32"/>
      <c r="D673" s="32"/>
    </row>
    <row r="674" spans="1:4" s="13" customFormat="1" ht="36" customHeight="1" x14ac:dyDescent="0.25">
      <c r="A674" s="31"/>
      <c r="B674" s="32"/>
      <c r="C674" s="32"/>
      <c r="D674" s="32"/>
    </row>
    <row r="675" spans="1:4" s="13" customFormat="1" x14ac:dyDescent="0.25">
      <c r="A675" s="33"/>
      <c r="B675" s="34"/>
      <c r="C675" s="34"/>
      <c r="D675" s="34"/>
    </row>
    <row r="676" spans="1:4" s="13" customFormat="1" x14ac:dyDescent="0.25">
      <c r="A676" s="63"/>
      <c r="B676" s="64"/>
      <c r="C676" s="64"/>
      <c r="D676" s="64"/>
    </row>
    <row r="677" spans="1:4" s="13" customFormat="1" x14ac:dyDescent="0.25">
      <c r="A677" s="44"/>
      <c r="B677" s="32"/>
      <c r="C677" s="32"/>
      <c r="D677" s="32"/>
    </row>
    <row r="678" spans="1:4" s="13" customFormat="1" x14ac:dyDescent="0.25">
      <c r="A678" s="33"/>
      <c r="B678" s="34"/>
      <c r="C678" s="34"/>
      <c r="D678" s="34"/>
    </row>
    <row r="679" spans="1:4" s="13" customFormat="1" x14ac:dyDescent="0.25">
      <c r="A679" s="63"/>
      <c r="B679" s="64"/>
      <c r="C679" s="64"/>
      <c r="D679" s="64"/>
    </row>
    <row r="680" spans="1:4" s="13" customFormat="1" x14ac:dyDescent="0.25">
      <c r="A680" s="56"/>
      <c r="B680" s="60"/>
      <c r="C680" s="60"/>
      <c r="D680" s="60"/>
    </row>
    <row r="681" spans="1:4" s="13" customFormat="1" x14ac:dyDescent="0.25">
      <c r="A681" s="56"/>
      <c r="B681" s="60"/>
      <c r="C681" s="60"/>
      <c r="D681" s="60"/>
    </row>
    <row r="682" spans="1:4" s="13" customFormat="1" x14ac:dyDescent="0.25">
      <c r="A682" s="56"/>
      <c r="B682" s="60"/>
      <c r="C682" s="60"/>
      <c r="D682" s="60"/>
    </row>
    <row r="683" spans="1:4" s="13" customFormat="1" x14ac:dyDescent="0.25">
      <c r="A683" s="56"/>
      <c r="B683" s="60"/>
      <c r="C683" s="60"/>
      <c r="D683" s="60"/>
    </row>
    <row r="684" spans="1:4" s="13" customFormat="1" x14ac:dyDescent="0.25">
      <c r="A684" s="56"/>
      <c r="B684" s="60"/>
      <c r="C684" s="60"/>
      <c r="D684" s="60"/>
    </row>
    <row r="685" spans="1:4" s="13" customFormat="1" ht="71.25" customHeight="1" x14ac:dyDescent="0.25">
      <c r="A685" s="56"/>
      <c r="B685" s="60"/>
      <c r="C685" s="60"/>
      <c r="D685" s="60"/>
    </row>
    <row r="686" spans="1:4" s="13" customFormat="1" x14ac:dyDescent="0.25">
      <c r="A686" s="31"/>
      <c r="B686" s="32"/>
      <c r="C686" s="32"/>
      <c r="D686" s="32"/>
    </row>
    <row r="687" spans="1:4" s="13" customFormat="1" x14ac:dyDescent="0.25">
      <c r="A687" s="31"/>
      <c r="B687" s="32"/>
      <c r="C687" s="32"/>
      <c r="D687" s="32"/>
    </row>
    <row r="688" spans="1:4" s="13" customFormat="1" ht="38.25" customHeight="1" x14ac:dyDescent="0.25">
      <c r="A688" s="33"/>
      <c r="B688" s="34"/>
      <c r="C688" s="34"/>
      <c r="D688" s="34"/>
    </row>
    <row r="689" spans="1:4" s="13" customFormat="1" x14ac:dyDescent="0.25">
      <c r="A689" s="63"/>
      <c r="B689" s="64"/>
      <c r="C689" s="64"/>
      <c r="D689" s="64"/>
    </row>
    <row r="690" spans="1:4" s="13" customFormat="1" x14ac:dyDescent="0.25">
      <c r="A690" s="44"/>
      <c r="B690" s="32"/>
      <c r="C690" s="32"/>
      <c r="D690" s="32"/>
    </row>
    <row r="691" spans="1:4" s="13" customFormat="1" ht="38.25" customHeight="1" x14ac:dyDescent="0.25">
      <c r="A691" s="31"/>
      <c r="B691" s="32"/>
      <c r="C691" s="32"/>
      <c r="D691" s="32"/>
    </row>
    <row r="692" spans="1:4" s="13" customFormat="1" x14ac:dyDescent="0.25">
      <c r="A692" s="31"/>
      <c r="B692" s="32"/>
      <c r="C692" s="32"/>
      <c r="D692" s="32"/>
    </row>
    <row r="693" spans="1:4" s="13" customFormat="1" x14ac:dyDescent="0.25">
      <c r="A693" s="31"/>
      <c r="B693" s="32"/>
      <c r="C693" s="32"/>
      <c r="D693" s="32"/>
    </row>
    <row r="694" spans="1:4" s="13" customFormat="1" ht="38.25" customHeight="1" x14ac:dyDescent="0.25">
      <c r="A694" s="31"/>
      <c r="B694" s="32"/>
      <c r="C694" s="32"/>
      <c r="D694" s="32"/>
    </row>
    <row r="695" spans="1:4" s="13" customFormat="1" x14ac:dyDescent="0.25">
      <c r="A695" s="31"/>
      <c r="B695" s="32"/>
      <c r="C695" s="32"/>
      <c r="D695" s="32"/>
    </row>
    <row r="696" spans="1:4" s="13" customFormat="1" x14ac:dyDescent="0.25">
      <c r="A696" s="31"/>
      <c r="B696" s="32"/>
      <c r="C696" s="32"/>
      <c r="D696" s="32"/>
    </row>
    <row r="697" spans="1:4" s="13" customFormat="1" ht="37.5" customHeight="1" x14ac:dyDescent="0.25">
      <c r="A697" s="31"/>
      <c r="B697" s="32"/>
      <c r="C697" s="32"/>
      <c r="D697" s="32"/>
    </row>
    <row r="698" spans="1:4" s="13" customFormat="1" x14ac:dyDescent="0.25">
      <c r="A698" s="31"/>
      <c r="B698" s="32"/>
      <c r="C698" s="32"/>
      <c r="D698" s="32"/>
    </row>
    <row r="699" spans="1:4" s="13" customFormat="1" x14ac:dyDescent="0.25">
      <c r="A699" s="33"/>
      <c r="B699" s="34"/>
      <c r="C699" s="34"/>
      <c r="D699" s="34"/>
    </row>
    <row r="700" spans="1:4" s="13" customFormat="1" ht="37.5" customHeight="1" x14ac:dyDescent="0.25">
      <c r="A700" s="63"/>
      <c r="B700" s="64"/>
      <c r="C700" s="64"/>
      <c r="D700" s="64"/>
    </row>
    <row r="701" spans="1:4" s="13" customFormat="1" x14ac:dyDescent="0.25">
      <c r="A701" s="31"/>
      <c r="B701" s="32"/>
      <c r="C701" s="32"/>
      <c r="D701" s="32"/>
    </row>
    <row r="702" spans="1:4" s="13" customFormat="1" x14ac:dyDescent="0.25">
      <c r="A702" s="33"/>
      <c r="B702" s="34"/>
      <c r="C702" s="34"/>
      <c r="D702" s="34"/>
    </row>
    <row r="703" spans="1:4" s="12" customFormat="1" x14ac:dyDescent="0.25">
      <c r="A703" s="63"/>
      <c r="B703" s="64"/>
      <c r="C703" s="64"/>
      <c r="D703" s="64"/>
    </row>
    <row r="704" spans="1:4" s="38" customFormat="1" ht="18.75" x14ac:dyDescent="0.3">
      <c r="A704" s="31"/>
      <c r="B704" s="32"/>
      <c r="C704" s="32"/>
      <c r="D704" s="32"/>
    </row>
    <row r="705" spans="1:4" s="12" customFormat="1" ht="47.25" customHeight="1" x14ac:dyDescent="0.25">
      <c r="A705" s="33"/>
      <c r="B705" s="34"/>
      <c r="C705" s="34"/>
      <c r="D705" s="34"/>
    </row>
    <row r="706" spans="1:4" s="12" customFormat="1" x14ac:dyDescent="0.25">
      <c r="A706" s="63"/>
      <c r="B706" s="64"/>
      <c r="C706" s="64"/>
      <c r="D706" s="64"/>
    </row>
    <row r="707" spans="1:4" s="12" customFormat="1" x14ac:dyDescent="0.25">
      <c r="A707" s="31"/>
      <c r="B707" s="32"/>
      <c r="C707" s="32"/>
      <c r="D707" s="32"/>
    </row>
    <row r="708" spans="1:4" s="12" customFormat="1" x14ac:dyDescent="0.25">
      <c r="A708" s="33"/>
      <c r="B708" s="34"/>
      <c r="C708" s="34"/>
      <c r="D708" s="34"/>
    </row>
    <row r="709" spans="1:4" s="12" customFormat="1" x14ac:dyDescent="0.25">
      <c r="A709" s="63"/>
      <c r="B709" s="64"/>
      <c r="C709" s="64"/>
      <c r="D709" s="64"/>
    </row>
    <row r="710" spans="1:4" s="12" customFormat="1" x14ac:dyDescent="0.25">
      <c r="A710" s="31"/>
      <c r="B710" s="32"/>
      <c r="C710" s="32"/>
      <c r="D710" s="32"/>
    </row>
    <row r="711" spans="1:4" s="12" customFormat="1" x14ac:dyDescent="0.25">
      <c r="A711" s="33"/>
      <c r="B711" s="34"/>
      <c r="C711" s="34"/>
      <c r="D711" s="34"/>
    </row>
    <row r="712" spans="1:4" s="12" customFormat="1" x14ac:dyDescent="0.25">
      <c r="A712" s="63"/>
      <c r="B712" s="64"/>
      <c r="C712" s="64"/>
      <c r="D712" s="64"/>
    </row>
    <row r="713" spans="1:4" s="12" customFormat="1" x14ac:dyDescent="0.25">
      <c r="A713" s="31"/>
      <c r="B713" s="34"/>
      <c r="C713" s="32"/>
      <c r="D713" s="34"/>
    </row>
    <row r="714" spans="1:4" s="12" customFormat="1" x14ac:dyDescent="0.25">
      <c r="A714" s="33"/>
      <c r="B714" s="34"/>
      <c r="C714" s="34"/>
      <c r="D714" s="34"/>
    </row>
    <row r="715" spans="1:4" s="13" customFormat="1" x14ac:dyDescent="0.25">
      <c r="A715" s="63"/>
      <c r="B715" s="64"/>
      <c r="C715" s="64"/>
      <c r="D715" s="64"/>
    </row>
    <row r="716" spans="1:4" s="12" customFormat="1" ht="21" customHeight="1" x14ac:dyDescent="0.25">
      <c r="A716" s="31"/>
      <c r="B716" s="34"/>
      <c r="C716" s="32"/>
      <c r="D716" s="32"/>
    </row>
    <row r="717" spans="1:4" s="12" customFormat="1" ht="21" customHeight="1" x14ac:dyDescent="0.25">
      <c r="A717" s="33"/>
      <c r="B717" s="34"/>
      <c r="C717" s="34"/>
      <c r="D717" s="34"/>
    </row>
    <row r="718" spans="1:4" s="12" customFormat="1" ht="18.75" x14ac:dyDescent="0.25">
      <c r="A718" s="78"/>
      <c r="B718" s="78"/>
      <c r="C718" s="78"/>
      <c r="D718" s="78"/>
    </row>
    <row r="719" spans="1:4" s="13" customFormat="1" ht="18.75" x14ac:dyDescent="0.25">
      <c r="A719" s="45"/>
      <c r="B719" s="37"/>
      <c r="C719" s="37"/>
      <c r="D719" s="37"/>
    </row>
    <row r="720" spans="1:4" s="12" customFormat="1" ht="48.75" customHeight="1" x14ac:dyDescent="0.25">
      <c r="A720" s="61"/>
      <c r="B720" s="61"/>
      <c r="C720" s="61"/>
      <c r="D720" s="61"/>
    </row>
    <row r="721" spans="1:4" s="12" customFormat="1" ht="18" customHeight="1" x14ac:dyDescent="0.25">
      <c r="A721" s="44"/>
      <c r="B721" s="39"/>
      <c r="C721" s="39"/>
      <c r="D721" s="39"/>
    </row>
    <row r="722" spans="1:4" s="12" customFormat="1" x14ac:dyDescent="0.25">
      <c r="A722" s="31"/>
      <c r="B722" s="39"/>
      <c r="C722" s="39"/>
      <c r="D722" s="39"/>
    </row>
    <row r="723" spans="1:4" s="13" customFormat="1" x14ac:dyDescent="0.25">
      <c r="A723" s="31"/>
      <c r="B723" s="39"/>
      <c r="C723" s="39"/>
      <c r="D723" s="39"/>
    </row>
    <row r="724" spans="1:4" s="12" customFormat="1" ht="41.25" customHeight="1" x14ac:dyDescent="0.25">
      <c r="A724" s="31"/>
      <c r="B724" s="39"/>
      <c r="C724" s="39"/>
      <c r="D724" s="39"/>
    </row>
    <row r="725" spans="1:4" s="12" customFormat="1" x14ac:dyDescent="0.25">
      <c r="A725" s="31"/>
      <c r="B725" s="39"/>
      <c r="C725" s="39"/>
      <c r="D725" s="39"/>
    </row>
    <row r="726" spans="1:4" s="12" customFormat="1" x14ac:dyDescent="0.25">
      <c r="A726" s="31"/>
      <c r="B726" s="39"/>
      <c r="C726" s="39"/>
      <c r="D726" s="39"/>
    </row>
    <row r="727" spans="1:4" s="12" customFormat="1" x14ac:dyDescent="0.25">
      <c r="A727" s="31"/>
      <c r="B727" s="39"/>
      <c r="C727" s="39"/>
      <c r="D727" s="39"/>
    </row>
    <row r="728" spans="1:4" s="12" customFormat="1" x14ac:dyDescent="0.25">
      <c r="A728" s="31"/>
      <c r="B728" s="39"/>
      <c r="C728" s="39"/>
      <c r="D728" s="39"/>
    </row>
    <row r="729" spans="1:4" s="12" customFormat="1" x14ac:dyDescent="0.25">
      <c r="A729" s="31"/>
      <c r="B729" s="39"/>
      <c r="C729" s="39"/>
      <c r="D729" s="39"/>
    </row>
    <row r="730" spans="1:4" s="13" customFormat="1" x14ac:dyDescent="0.25">
      <c r="A730" s="46"/>
      <c r="B730" s="58"/>
      <c r="C730" s="58"/>
      <c r="D730" s="58"/>
    </row>
    <row r="731" spans="1:4" s="12" customFormat="1" ht="46.5" customHeight="1" x14ac:dyDescent="0.25">
      <c r="A731" s="61"/>
      <c r="B731" s="61"/>
      <c r="C731" s="61"/>
      <c r="D731" s="61"/>
    </row>
    <row r="732" spans="1:4" s="12" customFormat="1" x14ac:dyDescent="0.25">
      <c r="A732" s="61"/>
      <c r="B732" s="62"/>
      <c r="C732" s="62"/>
      <c r="D732" s="62"/>
    </row>
    <row r="733" spans="1:4" s="12" customFormat="1" x14ac:dyDescent="0.25">
      <c r="A733" s="31"/>
      <c r="B733" s="39"/>
      <c r="C733" s="39"/>
      <c r="D733" s="39"/>
    </row>
    <row r="734" spans="1:4" s="13" customFormat="1" x14ac:dyDescent="0.25">
      <c r="A734" s="46"/>
      <c r="B734" s="58"/>
      <c r="C734" s="58"/>
      <c r="D734" s="58"/>
    </row>
    <row r="735" spans="1:4" s="13" customFormat="1" ht="46.5" customHeight="1" x14ac:dyDescent="0.25">
      <c r="A735" s="61"/>
      <c r="B735" s="61"/>
      <c r="C735" s="61"/>
      <c r="D735" s="61"/>
    </row>
    <row r="736" spans="1:4" s="12" customFormat="1" x14ac:dyDescent="0.25">
      <c r="A736" s="61"/>
      <c r="B736" s="62"/>
      <c r="C736" s="62"/>
      <c r="D736" s="62"/>
    </row>
    <row r="737" spans="1:4" s="12" customFormat="1" ht="43.5" customHeight="1" x14ac:dyDescent="0.25">
      <c r="A737" s="31"/>
      <c r="B737" s="39"/>
      <c r="C737" s="39"/>
      <c r="D737" s="39"/>
    </row>
    <row r="738" spans="1:4" s="12" customFormat="1" x14ac:dyDescent="0.25">
      <c r="A738" s="46"/>
      <c r="B738" s="58"/>
      <c r="C738" s="58"/>
      <c r="D738" s="58"/>
    </row>
    <row r="739" spans="1:4" s="12" customFormat="1" x14ac:dyDescent="0.25">
      <c r="A739" s="61"/>
      <c r="B739" s="61"/>
      <c r="C739" s="61"/>
      <c r="D739" s="61"/>
    </row>
    <row r="740" spans="1:4" s="12" customFormat="1" x14ac:dyDescent="0.25">
      <c r="A740" s="44"/>
      <c r="B740" s="39"/>
      <c r="C740" s="39"/>
      <c r="D740" s="39"/>
    </row>
    <row r="741" spans="1:4" s="12" customFormat="1" x14ac:dyDescent="0.25">
      <c r="A741" s="31"/>
      <c r="B741" s="39"/>
      <c r="C741" s="39"/>
      <c r="D741" s="39"/>
    </row>
    <row r="742" spans="1:4" s="12" customFormat="1" x14ac:dyDescent="0.25">
      <c r="A742" s="31"/>
      <c r="B742" s="39"/>
      <c r="C742" s="39"/>
      <c r="D742" s="39"/>
    </row>
    <row r="743" spans="1:4" s="12" customFormat="1" x14ac:dyDescent="0.25">
      <c r="A743" s="46"/>
      <c r="B743" s="58"/>
      <c r="C743" s="58"/>
      <c r="D743" s="58"/>
    </row>
    <row r="744" spans="1:4" s="12" customFormat="1" x14ac:dyDescent="0.25">
      <c r="A744" s="47"/>
      <c r="B744" s="22"/>
      <c r="C744" s="22"/>
      <c r="D744" s="22"/>
    </row>
    <row r="745" spans="1:4" s="12" customFormat="1" x14ac:dyDescent="0.25">
      <c r="A745" s="46"/>
      <c r="B745" s="23"/>
      <c r="C745" s="23"/>
      <c r="D745" s="23"/>
    </row>
    <row r="746" spans="1:4" s="12" customFormat="1" x14ac:dyDescent="0.25">
      <c r="A746" s="79"/>
      <c r="B746" s="79"/>
      <c r="C746" s="79"/>
      <c r="D746" s="79"/>
    </row>
    <row r="747" spans="1:4" s="12" customFormat="1" x14ac:dyDescent="0.25">
      <c r="A747" s="48"/>
      <c r="B747" s="24"/>
      <c r="C747" s="52"/>
      <c r="D747" s="52"/>
    </row>
    <row r="748" spans="1:4" s="12" customFormat="1" x14ac:dyDescent="0.25">
      <c r="A748" s="48"/>
      <c r="B748" s="24"/>
      <c r="C748" s="52"/>
      <c r="D748" s="52"/>
    </row>
    <row r="749" spans="1:4" s="12" customFormat="1" x14ac:dyDescent="0.25">
      <c r="A749" s="46"/>
      <c r="B749" s="23"/>
      <c r="C749" s="23"/>
      <c r="D749" s="23"/>
    </row>
    <row r="750" spans="1:4" s="12" customFormat="1" x14ac:dyDescent="0.25">
      <c r="A750" s="63"/>
      <c r="B750" s="63"/>
      <c r="C750" s="63"/>
      <c r="D750" s="63"/>
    </row>
    <row r="751" spans="1:4" s="12" customFormat="1" x14ac:dyDescent="0.25">
      <c r="A751" s="48"/>
      <c r="B751" s="24"/>
      <c r="C751" s="24"/>
      <c r="D751" s="24"/>
    </row>
    <row r="752" spans="1:4" s="12" customFormat="1" x14ac:dyDescent="0.25">
      <c r="A752" s="63"/>
      <c r="B752" s="63"/>
      <c r="C752" s="63"/>
      <c r="D752" s="63"/>
    </row>
    <row r="753" spans="1:4" s="12" customFormat="1" x14ac:dyDescent="0.25">
      <c r="A753" s="44"/>
      <c r="B753" s="25"/>
      <c r="C753" s="25"/>
      <c r="D753" s="25"/>
    </row>
    <row r="754" spans="1:4" s="12" customFormat="1" x14ac:dyDescent="0.25">
      <c r="A754" s="49"/>
      <c r="B754" s="25"/>
      <c r="C754" s="25"/>
      <c r="D754" s="25"/>
    </row>
    <row r="755" spans="1:4" s="12" customFormat="1" x14ac:dyDescent="0.25">
      <c r="A755" s="44"/>
      <c r="B755" s="25"/>
      <c r="C755" s="25"/>
      <c r="D755" s="25"/>
    </row>
    <row r="756" spans="1:4" s="12" customFormat="1" x14ac:dyDescent="0.25">
      <c r="A756" s="44"/>
      <c r="B756" s="25"/>
      <c r="C756" s="25"/>
      <c r="D756" s="25"/>
    </row>
    <row r="757" spans="1:4" s="12" customFormat="1" x14ac:dyDescent="0.25">
      <c r="A757" s="44"/>
      <c r="B757" s="25"/>
      <c r="C757" s="25"/>
      <c r="D757" s="25"/>
    </row>
    <row r="758" spans="1:4" s="12" customFormat="1" x14ac:dyDescent="0.25">
      <c r="A758" s="44"/>
      <c r="B758" s="25"/>
      <c r="C758" s="25"/>
      <c r="D758" s="25"/>
    </row>
    <row r="759" spans="1:4" s="12" customFormat="1" x14ac:dyDescent="0.25">
      <c r="A759" s="44"/>
      <c r="B759" s="25"/>
      <c r="C759" s="25"/>
      <c r="D759" s="25"/>
    </row>
    <row r="760" spans="1:4" s="12" customFormat="1" x14ac:dyDescent="0.25">
      <c r="A760" s="44"/>
      <c r="B760" s="25"/>
      <c r="C760" s="25"/>
      <c r="D760" s="25"/>
    </row>
    <row r="761" spans="1:4" s="12" customFormat="1" x14ac:dyDescent="0.25">
      <c r="A761" s="44"/>
      <c r="B761" s="25"/>
      <c r="C761" s="25"/>
      <c r="D761" s="25"/>
    </row>
    <row r="762" spans="1:4" s="12" customFormat="1" x14ac:dyDescent="0.25">
      <c r="A762" s="44"/>
      <c r="B762" s="25"/>
      <c r="C762" s="25"/>
      <c r="D762" s="25"/>
    </row>
    <row r="763" spans="1:4" s="12" customFormat="1" x14ac:dyDescent="0.25">
      <c r="A763" s="44"/>
      <c r="B763" s="25"/>
      <c r="C763" s="25"/>
      <c r="D763" s="25"/>
    </row>
    <row r="764" spans="1:4" s="12" customFormat="1" x14ac:dyDescent="0.25">
      <c r="A764" s="49"/>
      <c r="B764" s="25"/>
      <c r="C764" s="25"/>
      <c r="D764" s="25"/>
    </row>
    <row r="765" spans="1:4" s="12" customFormat="1" x14ac:dyDescent="0.25">
      <c r="A765" s="44"/>
      <c r="B765" s="25"/>
      <c r="C765" s="25"/>
      <c r="D765" s="25"/>
    </row>
    <row r="766" spans="1:4" s="12" customFormat="1" x14ac:dyDescent="0.25">
      <c r="A766" s="44"/>
      <c r="B766" s="25"/>
      <c r="C766" s="25"/>
      <c r="D766" s="25"/>
    </row>
    <row r="767" spans="1:4" s="12" customFormat="1" x14ac:dyDescent="0.25">
      <c r="A767" s="44"/>
      <c r="B767" s="25"/>
      <c r="C767" s="25"/>
      <c r="D767" s="25"/>
    </row>
    <row r="768" spans="1:4" s="13" customFormat="1" x14ac:dyDescent="0.25">
      <c r="A768" s="44"/>
      <c r="B768" s="25"/>
      <c r="C768" s="25"/>
      <c r="D768" s="25"/>
    </row>
    <row r="769" spans="1:4" s="12" customFormat="1" ht="76.5" customHeight="1" x14ac:dyDescent="0.25">
      <c r="A769" s="44"/>
      <c r="B769" s="25"/>
      <c r="C769" s="25"/>
      <c r="D769" s="25"/>
    </row>
    <row r="770" spans="1:4" s="12" customFormat="1" x14ac:dyDescent="0.25">
      <c r="A770" s="44"/>
      <c r="B770" s="25"/>
      <c r="C770" s="25"/>
      <c r="D770" s="25"/>
    </row>
    <row r="771" spans="1:4" s="12" customFormat="1" x14ac:dyDescent="0.25">
      <c r="A771" s="44"/>
      <c r="B771" s="25"/>
      <c r="C771" s="25"/>
      <c r="D771" s="25"/>
    </row>
    <row r="772" spans="1:4" s="12" customFormat="1" x14ac:dyDescent="0.25">
      <c r="A772" s="44"/>
      <c r="B772" s="25"/>
      <c r="C772" s="25"/>
      <c r="D772" s="25"/>
    </row>
    <row r="773" spans="1:4" s="12" customFormat="1" x14ac:dyDescent="0.25">
      <c r="A773" s="44"/>
      <c r="B773" s="25"/>
      <c r="C773" s="25"/>
      <c r="D773" s="25"/>
    </row>
    <row r="774" spans="1:4" s="12" customFormat="1" x14ac:dyDescent="0.25">
      <c r="A774" s="44"/>
      <c r="B774" s="25"/>
      <c r="C774" s="25"/>
      <c r="D774" s="25"/>
    </row>
    <row r="775" spans="1:4" s="12" customFormat="1" x14ac:dyDescent="0.25">
      <c r="A775" s="44"/>
      <c r="B775" s="25"/>
      <c r="C775" s="25"/>
      <c r="D775" s="25"/>
    </row>
    <row r="776" spans="1:4" s="12" customFormat="1" x14ac:dyDescent="0.25">
      <c r="A776" s="44"/>
      <c r="B776" s="25"/>
      <c r="C776" s="25"/>
      <c r="D776" s="25"/>
    </row>
    <row r="777" spans="1:4" s="12" customFormat="1" x14ac:dyDescent="0.25">
      <c r="A777" s="44"/>
      <c r="B777" s="25"/>
      <c r="C777" s="25"/>
      <c r="D777" s="25"/>
    </row>
    <row r="778" spans="1:4" s="12" customFormat="1" x14ac:dyDescent="0.25">
      <c r="A778" s="44"/>
      <c r="B778" s="25"/>
      <c r="C778" s="25"/>
      <c r="D778" s="25"/>
    </row>
    <row r="779" spans="1:4" s="12" customFormat="1" x14ac:dyDescent="0.25">
      <c r="A779" s="44"/>
      <c r="B779" s="25"/>
      <c r="C779" s="25"/>
      <c r="D779" s="25"/>
    </row>
    <row r="780" spans="1:4" s="12" customFormat="1" x14ac:dyDescent="0.25">
      <c r="A780" s="44"/>
      <c r="B780" s="25"/>
      <c r="C780" s="25"/>
      <c r="D780" s="25"/>
    </row>
    <row r="781" spans="1:4" s="12" customFormat="1" x14ac:dyDescent="0.25">
      <c r="A781" s="44"/>
      <c r="B781" s="25"/>
      <c r="C781" s="25"/>
      <c r="D781" s="25"/>
    </row>
    <row r="782" spans="1:4" s="12" customFormat="1" x14ac:dyDescent="0.25">
      <c r="A782" s="44"/>
      <c r="B782" s="25"/>
      <c r="C782" s="25"/>
      <c r="D782" s="25"/>
    </row>
    <row r="783" spans="1:4" s="12" customFormat="1" x14ac:dyDescent="0.25">
      <c r="A783" s="33"/>
      <c r="B783" s="26"/>
      <c r="C783" s="26"/>
      <c r="D783" s="26"/>
    </row>
    <row r="784" spans="1:4" s="12" customFormat="1" x14ac:dyDescent="0.25">
      <c r="A784" s="63"/>
      <c r="B784" s="63"/>
      <c r="C784" s="63"/>
      <c r="D784" s="63"/>
    </row>
    <row r="785" spans="1:4" s="12" customFormat="1" x14ac:dyDescent="0.25">
      <c r="A785" s="44"/>
      <c r="B785" s="25"/>
      <c r="C785" s="25"/>
      <c r="D785" s="25"/>
    </row>
    <row r="786" spans="1:4" s="12" customFormat="1" x14ac:dyDescent="0.25">
      <c r="A786" s="49"/>
      <c r="B786" s="25"/>
      <c r="C786" s="25"/>
      <c r="D786" s="25"/>
    </row>
    <row r="787" spans="1:4" s="12" customFormat="1" x14ac:dyDescent="0.25">
      <c r="A787" s="44"/>
      <c r="B787" s="25"/>
      <c r="C787" s="25"/>
      <c r="D787" s="25"/>
    </row>
    <row r="788" spans="1:4" s="12" customFormat="1" x14ac:dyDescent="0.25">
      <c r="A788" s="44"/>
      <c r="B788" s="25"/>
      <c r="C788" s="25"/>
      <c r="D788" s="25"/>
    </row>
    <row r="789" spans="1:4" s="12" customFormat="1" x14ac:dyDescent="0.25">
      <c r="A789" s="44"/>
      <c r="B789" s="25"/>
      <c r="C789" s="25"/>
      <c r="D789" s="25"/>
    </row>
    <row r="790" spans="1:4" s="12" customFormat="1" x14ac:dyDescent="0.25">
      <c r="A790" s="44"/>
      <c r="B790" s="25"/>
      <c r="C790" s="25"/>
      <c r="D790" s="25"/>
    </row>
    <row r="791" spans="1:4" s="12" customFormat="1" x14ac:dyDescent="0.25">
      <c r="A791" s="44"/>
      <c r="B791" s="25"/>
      <c r="C791" s="25"/>
      <c r="D791" s="25"/>
    </row>
    <row r="792" spans="1:4" s="12" customFormat="1" x14ac:dyDescent="0.25">
      <c r="A792" s="44"/>
      <c r="B792" s="25"/>
      <c r="C792" s="25"/>
      <c r="D792" s="25"/>
    </row>
    <row r="793" spans="1:4" s="12" customFormat="1" x14ac:dyDescent="0.25">
      <c r="A793" s="44"/>
      <c r="B793" s="25"/>
      <c r="C793" s="25"/>
      <c r="D793" s="25"/>
    </row>
    <row r="794" spans="1:4" s="12" customFormat="1" x14ac:dyDescent="0.25">
      <c r="A794" s="44"/>
      <c r="B794" s="25"/>
      <c r="C794" s="25"/>
      <c r="D794" s="25"/>
    </row>
    <row r="795" spans="1:4" s="12" customFormat="1" x14ac:dyDescent="0.25">
      <c r="A795" s="44"/>
      <c r="B795" s="25"/>
      <c r="C795" s="25"/>
      <c r="D795" s="25"/>
    </row>
    <row r="796" spans="1:4" s="12" customFormat="1" x14ac:dyDescent="0.25">
      <c r="A796" s="49"/>
      <c r="B796" s="25"/>
      <c r="C796" s="25"/>
      <c r="D796" s="25"/>
    </row>
    <row r="797" spans="1:4" s="12" customFormat="1" x14ac:dyDescent="0.25">
      <c r="A797" s="44"/>
      <c r="B797" s="25"/>
      <c r="C797" s="25"/>
      <c r="D797" s="25"/>
    </row>
    <row r="798" spans="1:4" s="12" customFormat="1" x14ac:dyDescent="0.25">
      <c r="A798" s="44"/>
      <c r="B798" s="25"/>
      <c r="C798" s="25"/>
      <c r="D798" s="25"/>
    </row>
    <row r="799" spans="1:4" s="12" customFormat="1" x14ac:dyDescent="0.25">
      <c r="A799" s="44"/>
      <c r="B799" s="25"/>
      <c r="C799" s="25"/>
      <c r="D799" s="25"/>
    </row>
    <row r="800" spans="1:4" s="12" customFormat="1" x14ac:dyDescent="0.25">
      <c r="A800" s="44"/>
      <c r="B800" s="25"/>
      <c r="C800" s="25"/>
      <c r="D800" s="25"/>
    </row>
    <row r="801" spans="1:4" s="12" customFormat="1" x14ac:dyDescent="0.25">
      <c r="A801" s="44"/>
      <c r="B801" s="25"/>
      <c r="C801" s="25"/>
      <c r="D801" s="25"/>
    </row>
    <row r="802" spans="1:4" s="12" customFormat="1" x14ac:dyDescent="0.25">
      <c r="A802" s="44"/>
      <c r="B802" s="25"/>
      <c r="C802" s="25"/>
      <c r="D802" s="25"/>
    </row>
    <row r="803" spans="1:4" s="12" customFormat="1" x14ac:dyDescent="0.25">
      <c r="A803" s="44"/>
      <c r="B803" s="25"/>
      <c r="C803" s="25"/>
      <c r="D803" s="25"/>
    </row>
    <row r="804" spans="1:4" s="12" customFormat="1" x14ac:dyDescent="0.25">
      <c r="A804" s="44"/>
      <c r="B804" s="25"/>
      <c r="C804" s="25"/>
      <c r="D804" s="25"/>
    </row>
    <row r="805" spans="1:4" x14ac:dyDescent="0.25">
      <c r="A805" s="44"/>
      <c r="B805" s="25"/>
      <c r="C805" s="25"/>
      <c r="D805" s="25"/>
    </row>
    <row r="806" spans="1:4" x14ac:dyDescent="0.25">
      <c r="A806" s="44"/>
      <c r="B806" s="25"/>
      <c r="C806" s="25"/>
      <c r="D806" s="25"/>
    </row>
    <row r="807" spans="1:4" x14ac:dyDescent="0.25">
      <c r="A807" s="44"/>
      <c r="B807" s="25"/>
      <c r="C807" s="25"/>
      <c r="D807" s="25"/>
    </row>
    <row r="808" spans="1:4" x14ac:dyDescent="0.25">
      <c r="A808" s="44"/>
      <c r="B808" s="25"/>
      <c r="C808" s="25"/>
      <c r="D808" s="25"/>
    </row>
    <row r="809" spans="1:4" x14ac:dyDescent="0.25">
      <c r="A809" s="44"/>
      <c r="B809" s="25"/>
      <c r="C809" s="25"/>
      <c r="D809" s="25"/>
    </row>
    <row r="810" spans="1:4" x14ac:dyDescent="0.25">
      <c r="A810" s="44"/>
      <c r="B810" s="25"/>
      <c r="C810" s="25"/>
      <c r="D810" s="25"/>
    </row>
    <row r="811" spans="1:4" x14ac:dyDescent="0.25">
      <c r="A811" s="44"/>
      <c r="B811" s="25"/>
      <c r="C811" s="25"/>
      <c r="D811" s="25"/>
    </row>
    <row r="812" spans="1:4" x14ac:dyDescent="0.25">
      <c r="A812" s="44"/>
      <c r="B812" s="25"/>
      <c r="C812" s="25"/>
      <c r="D812" s="25"/>
    </row>
    <row r="813" spans="1:4" x14ac:dyDescent="0.25">
      <c r="A813" s="44"/>
      <c r="B813" s="25"/>
      <c r="C813" s="25"/>
      <c r="D813" s="25"/>
    </row>
    <row r="814" spans="1:4" x14ac:dyDescent="0.25">
      <c r="A814" s="44"/>
      <c r="B814" s="25"/>
      <c r="C814" s="24"/>
      <c r="D814" s="24"/>
    </row>
    <row r="815" spans="1:4" x14ac:dyDescent="0.25">
      <c r="A815" s="50"/>
      <c r="B815" s="27"/>
      <c r="C815" s="27"/>
      <c r="D815" s="27"/>
    </row>
    <row r="816" spans="1:4" x14ac:dyDescent="0.25">
      <c r="A816" s="28"/>
      <c r="B816" s="28"/>
      <c r="C816" s="28"/>
      <c r="D816" s="28"/>
    </row>
    <row r="817" spans="1:4" x14ac:dyDescent="0.25">
      <c r="A817" s="28"/>
      <c r="B817" s="28"/>
      <c r="C817" s="28"/>
      <c r="D817" s="28"/>
    </row>
    <row r="818" spans="1:4" x14ac:dyDescent="0.25">
      <c r="A818" s="28"/>
      <c r="B818" s="28"/>
      <c r="C818" s="28"/>
      <c r="D818" s="28"/>
    </row>
    <row r="819" spans="1:4" x14ac:dyDescent="0.25">
      <c r="A819" s="28"/>
      <c r="B819" s="28"/>
      <c r="C819" s="28"/>
      <c r="D819" s="28"/>
    </row>
  </sheetData>
  <mergeCells count="136">
    <mergeCell ref="A359:D359"/>
    <mergeCell ref="A362:D362"/>
    <mergeCell ref="A366:D366"/>
    <mergeCell ref="A377:D377"/>
    <mergeCell ref="A380:D380"/>
    <mergeCell ref="A383:D383"/>
    <mergeCell ref="A389:D389"/>
    <mergeCell ref="A392:D392"/>
    <mergeCell ref="A395:D395"/>
    <mergeCell ref="A303:D303"/>
    <mergeCell ref="A311:D311"/>
    <mergeCell ref="A316:D316"/>
    <mergeCell ref="A327:D327"/>
    <mergeCell ref="A328:D328"/>
    <mergeCell ref="A333:D333"/>
    <mergeCell ref="A338:D338"/>
    <mergeCell ref="A339:D339"/>
    <mergeCell ref="A349:D349"/>
    <mergeCell ref="A408:D408"/>
    <mergeCell ref="A560:D560"/>
    <mergeCell ref="A577:D577"/>
    <mergeCell ref="A579:D579"/>
    <mergeCell ref="A531:D531"/>
    <mergeCell ref="A538:D538"/>
    <mergeCell ref="A549:D549"/>
    <mergeCell ref="A469:D469"/>
    <mergeCell ref="A480:D480"/>
    <mergeCell ref="A481:D481"/>
    <mergeCell ref="A489:D489"/>
    <mergeCell ref="A508:D508"/>
    <mergeCell ref="A519:D519"/>
    <mergeCell ref="A497:D497"/>
    <mergeCell ref="A571:D571"/>
    <mergeCell ref="A784:D784"/>
    <mergeCell ref="A5:D5"/>
    <mergeCell ref="A126:D126"/>
    <mergeCell ref="A718:D718"/>
    <mergeCell ref="A735:D735"/>
    <mergeCell ref="A739:D739"/>
    <mergeCell ref="A746:D746"/>
    <mergeCell ref="A750:D750"/>
    <mergeCell ref="A752:D752"/>
    <mergeCell ref="A263:D263"/>
    <mergeCell ref="A253:D253"/>
    <mergeCell ref="A286:D286"/>
    <mergeCell ref="A720:D720"/>
    <mergeCell ref="A731:D731"/>
    <mergeCell ref="A281:D281"/>
    <mergeCell ref="A289:D289"/>
    <mergeCell ref="A292:D292"/>
    <mergeCell ref="A406:D406"/>
    <mergeCell ref="A413:D413"/>
    <mergeCell ref="A424:D424"/>
    <mergeCell ref="A435:D435"/>
    <mergeCell ref="A447:D447"/>
    <mergeCell ref="A458:D458"/>
    <mergeCell ref="A149:D149"/>
    <mergeCell ref="A154:D154"/>
    <mergeCell ref="A157:D157"/>
    <mergeCell ref="A146:D146"/>
    <mergeCell ref="A278:D278"/>
    <mergeCell ref="A189:D189"/>
    <mergeCell ref="A217:D217"/>
    <mergeCell ref="A226:D226"/>
    <mergeCell ref="A231:D231"/>
    <mergeCell ref="A242:D242"/>
    <mergeCell ref="A269:D269"/>
    <mergeCell ref="A160:D160"/>
    <mergeCell ref="A170:D170"/>
    <mergeCell ref="A177:D177"/>
    <mergeCell ref="A206:D206"/>
    <mergeCell ref="A195:D195"/>
    <mergeCell ref="A184:D184"/>
    <mergeCell ref="A218:D218"/>
    <mergeCell ref="A222:D222"/>
    <mergeCell ref="A243:D243"/>
    <mergeCell ref="A1:D1"/>
    <mergeCell ref="A48:D48"/>
    <mergeCell ref="A59:D59"/>
    <mergeCell ref="A82:D82"/>
    <mergeCell ref="A28:D28"/>
    <mergeCell ref="A31:D31"/>
    <mergeCell ref="A36:D36"/>
    <mergeCell ref="A39:D39"/>
    <mergeCell ref="A44:D44"/>
    <mergeCell ref="A23:D23"/>
    <mergeCell ref="A13:D13"/>
    <mergeCell ref="A7:D7"/>
    <mergeCell ref="A60:D60"/>
    <mergeCell ref="A71:D71"/>
    <mergeCell ref="A612:D612"/>
    <mergeCell ref="A616:D616"/>
    <mergeCell ref="A619:D619"/>
    <mergeCell ref="A622:D622"/>
    <mergeCell ref="A623:D623"/>
    <mergeCell ref="A590:D590"/>
    <mergeCell ref="A593:D593"/>
    <mergeCell ref="A596:D596"/>
    <mergeCell ref="A602:D602"/>
    <mergeCell ref="A599:D599"/>
    <mergeCell ref="A607:D607"/>
    <mergeCell ref="A647:D647"/>
    <mergeCell ref="A648:D648"/>
    <mergeCell ref="A659:D659"/>
    <mergeCell ref="A670:D670"/>
    <mergeCell ref="A676:D676"/>
    <mergeCell ref="A628:D628"/>
    <mergeCell ref="A633:D633"/>
    <mergeCell ref="A634:D634"/>
    <mergeCell ref="A639:D639"/>
    <mergeCell ref="A644:D644"/>
    <mergeCell ref="A732:D732"/>
    <mergeCell ref="A736:D736"/>
    <mergeCell ref="A709:D709"/>
    <mergeCell ref="A712:D712"/>
    <mergeCell ref="A715:D715"/>
    <mergeCell ref="A679:D679"/>
    <mergeCell ref="A689:D689"/>
    <mergeCell ref="A700:D700"/>
    <mergeCell ref="A703:D703"/>
    <mergeCell ref="A706:D706"/>
    <mergeCell ref="A83:D83"/>
    <mergeCell ref="A86:D86"/>
    <mergeCell ref="A90:D90"/>
    <mergeCell ref="A93:D93"/>
    <mergeCell ref="A97:D97"/>
    <mergeCell ref="A108:D108"/>
    <mergeCell ref="A120:D120"/>
    <mergeCell ref="A123:D123"/>
    <mergeCell ref="A143:D143"/>
    <mergeCell ref="A89:D89"/>
    <mergeCell ref="A96:D96"/>
    <mergeCell ref="A119:D119"/>
    <mergeCell ref="A129:D129"/>
    <mergeCell ref="A132:D132"/>
    <mergeCell ref="A142:D142"/>
  </mergeCells>
  <pageMargins left="0.70866141732283472" right="0.31496062992125984" top="0.47244094488188981" bottom="0.44" header="0.31496062992125984" footer="0.31496062992125984"/>
  <pageSetup paperSize="9" scale="77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Акимов А.В.</dc:creator>
  <cp:lastModifiedBy>Голомага Анастасия Олеговна</cp:lastModifiedBy>
  <cp:lastPrinted>2018-11-12T03:02:38Z</cp:lastPrinted>
  <dcterms:created xsi:type="dcterms:W3CDTF">2017-06-07T05:57:07Z</dcterms:created>
  <dcterms:modified xsi:type="dcterms:W3CDTF">2018-11-12T22:20:14Z</dcterms:modified>
</cp:coreProperties>
</file>