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2120" windowHeight="9045" tabRatio="885" firstSheet="41" activeTab="42"/>
  </bookViews>
  <sheets>
    <sheet name="Дотац. на выравн (ГО)-2018" sheetId="1" r:id="rId1"/>
    <sheet name="Дотац. на выравн. П-2018" sheetId="2" r:id="rId2"/>
    <sheet name="Дотац. на сбал.-2018" sheetId="3" r:id="rId3"/>
    <sheet name="Субсид. КУ и зарплата-2018" sheetId="4" r:id="rId4"/>
    <sheet name="Субсидии РФФП-2018" sheetId="5" r:id="rId5"/>
    <sheet name="Субс. развит.госсл." sheetId="6" r:id="rId6"/>
    <sheet name="Субс.повыш.квал.мунсл." sheetId="7" r:id="rId7"/>
    <sheet name="Субс.форм.резерва" sheetId="8" r:id="rId8"/>
    <sheet name="Суб.гармониз." sheetId="9" r:id="rId9"/>
    <sheet name="Субс. некоммерч." sheetId="10" r:id="rId10"/>
    <sheet name="Субс. водохоз." sheetId="11" r:id="rId11"/>
    <sheet name="Субс. развит. физкульт." sheetId="12" r:id="rId12"/>
    <sheet name="Суб.библиотечное дело" sheetId="13" r:id="rId13"/>
    <sheet name="субс.летний отдых" sheetId="14" r:id="rId14"/>
    <sheet name="субс.водохоз. " sheetId="15" r:id="rId15"/>
    <sheet name="присмотр и уход" sheetId="16" r:id="rId16"/>
    <sheet name="субс. питание" sheetId="17" r:id="rId17"/>
    <sheet name="субс. эколог.безоп." sheetId="18" r:id="rId18"/>
    <sheet name="развит. сист.обращ. с отх." sheetId="19" r:id="rId19"/>
    <sheet name="субс. на провед.кадастр.работ" sheetId="20" r:id="rId20"/>
    <sheet name="Субс.на ярмарки" sheetId="21" r:id="rId21"/>
    <sheet name="Субс. аренда" sheetId="22" r:id="rId22"/>
    <sheet name="субс. КМНС МТБ" sheetId="23" r:id="rId23"/>
    <sheet name="Субс. КМНС строит." sheetId="24" r:id="rId24"/>
    <sheet name="Субс. КМНС обуч." sheetId="25" r:id="rId25"/>
    <sheet name="Субс. КМНС присмотр" sheetId="26" r:id="rId26"/>
    <sheet name="Субс. КМНС межконф.согл." sheetId="27" r:id="rId27"/>
    <sheet name="Субс. автобусы" sheetId="28" r:id="rId28"/>
    <sheet name="Субсид. питан. многод." sheetId="29" r:id="rId29"/>
    <sheet name="Субс. благоустр." sheetId="30" r:id="rId30"/>
    <sheet name="субс. городская среда" sheetId="31" r:id="rId31"/>
    <sheet name="субс. присмотр КМНС 2" sheetId="32" r:id="rId32"/>
    <sheet name="субс. адресн." sheetId="33" r:id="rId33"/>
    <sheet name="субвенции военкомат" sheetId="34" r:id="rId34"/>
    <sheet name="субвенции ЗАГС" sheetId="35" r:id="rId35"/>
    <sheet name="Субвенции клас.руков." sheetId="36" r:id="rId36"/>
    <sheet name="Субвенции госстандарт образ." sheetId="37" r:id="rId37"/>
    <sheet name="Субвенции пед. раб." sheetId="38" r:id="rId38"/>
    <sheet name="Субвенции обр." sheetId="39" r:id="rId39"/>
    <sheet name="Субвенции несовершен." sheetId="40" r:id="rId40"/>
    <sheet name="Субвенции жил.помещ." sheetId="41" r:id="rId41"/>
    <sheet name="Субв.-Крайний Север" sheetId="42" r:id="rId42"/>
    <sheet name="Субвенции опека" sheetId="43" r:id="rId43"/>
    <sheet name="субв. -дошкольники" sheetId="44" r:id="rId44"/>
    <sheet name="Субвенции почетное звание" sheetId="45" r:id="rId45"/>
    <sheet name=" субв административные комиссии" sheetId="46" r:id="rId46"/>
    <sheet name="субв. присяжн." sheetId="47" r:id="rId47"/>
    <sheet name="Субвенции безнадзорн.живот" sheetId="48" r:id="rId48"/>
    <sheet name="Иные 528-ОЗ" sheetId="49" r:id="rId49"/>
    <sheet name="Лист1" sheetId="50" r:id="rId50"/>
  </sheets>
  <definedNames>
    <definedName name="_xlnm.Print_Titles" localSheetId="33">'субвенции военкомат'!$11:$11</definedName>
    <definedName name="_xlnm.Print_Area" localSheetId="0">'Дотац. на выравн (ГО)-2018'!$A$1:$B$20</definedName>
    <definedName name="_xlnm.Print_Area" localSheetId="2">'Дотац. на сбал.-2018'!$A$1:$B$15</definedName>
    <definedName name="_xlnm.Print_Area" localSheetId="41">'Субв.-Крайний Север'!$A$1:$B$19</definedName>
    <definedName name="_xlnm.Print_Area" localSheetId="36">'Субвенции госстандарт образ.'!$A$1:$B$19</definedName>
    <definedName name="_xlnm.Print_Area" localSheetId="40">'Субвенции жил.помещ.'!$A$1:$D$16</definedName>
    <definedName name="_xlnm.Print_Area" localSheetId="44">'Субвенции почетное звание'!$A$1:$B$15</definedName>
    <definedName name="_xlnm.Print_Area" localSheetId="3">'Субсид. КУ и зарплата-2018'!$A$1:$B$25</definedName>
  </definedNames>
  <calcPr fullCalcOnLoad="1"/>
</workbook>
</file>

<file path=xl/sharedStrings.xml><?xml version="1.0" encoding="utf-8"?>
<sst xmlns="http://schemas.openxmlformats.org/spreadsheetml/2006/main" count="679" uniqueCount="143">
  <si>
    <t xml:space="preserve">к Закону Магаданской области </t>
  </si>
  <si>
    <t>Сумма</t>
  </si>
  <si>
    <t xml:space="preserve">ВСЕГО: </t>
  </si>
  <si>
    <t>Наименование муниципального образования</t>
  </si>
  <si>
    <t>Городской округ</t>
  </si>
  <si>
    <t xml:space="preserve">                          тыс. руб.</t>
  </si>
  <si>
    <t>тыс. руб.</t>
  </si>
  <si>
    <t xml:space="preserve">      тыс. руб.</t>
  </si>
  <si>
    <t>город Магадан</t>
  </si>
  <si>
    <t>Таблица 12</t>
  </si>
  <si>
    <t>Таблица  1</t>
  </si>
  <si>
    <t>Таблица 2</t>
  </si>
  <si>
    <t>Таблица 8</t>
  </si>
  <si>
    <t>Таблица 9</t>
  </si>
  <si>
    <t>Таблица 11</t>
  </si>
  <si>
    <t>Таблица 13</t>
  </si>
  <si>
    <t>Таблица 10</t>
  </si>
  <si>
    <t>Таблица 7</t>
  </si>
  <si>
    <t>Таблица 6</t>
  </si>
  <si>
    <t>Таблица 5</t>
  </si>
  <si>
    <t>Таблица 4</t>
  </si>
  <si>
    <t>Таблица 3</t>
  </si>
  <si>
    <t>Таблица 14</t>
  </si>
  <si>
    <t>средства федерального бюджета</t>
  </si>
  <si>
    <t>Омсукчанский городской округ</t>
  </si>
  <si>
    <t>Всего</t>
  </si>
  <si>
    <t xml:space="preserve"> по главе 613 "Министерство образования и молодежной политики Магаданской области"</t>
  </si>
  <si>
    <t xml:space="preserve"> по главе 610 "Министерство труда и социальной политики Магаданской области"</t>
  </si>
  <si>
    <t>тыс. рублей</t>
  </si>
  <si>
    <t>ВСЕГО</t>
  </si>
  <si>
    <t xml:space="preserve">                приложения  13</t>
  </si>
  <si>
    <t xml:space="preserve">"Об областном бюджете на 2016 год" </t>
  </si>
  <si>
    <t>Ольский городской округ</t>
  </si>
  <si>
    <t>Среднеканский городской округ</t>
  </si>
  <si>
    <t>Ягоднинский городской округ</t>
  </si>
  <si>
    <t>Тенькинский городской округ</t>
  </si>
  <si>
    <t>Хасынский городской округ</t>
  </si>
  <si>
    <t>Северо-Эвенский городской округ</t>
  </si>
  <si>
    <t>Сусуманский  городской округ</t>
  </si>
  <si>
    <t>Приложение  14</t>
  </si>
  <si>
    <t>средства областного бюджета</t>
  </si>
  <si>
    <t>Субвенции бюджетам городских округов, в том числе:</t>
  </si>
  <si>
    <t>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t>
  </si>
  <si>
    <t>Серево-Эвенский городской округ</t>
  </si>
  <si>
    <t>Сусуманский городской округ</t>
  </si>
  <si>
    <t>Таблица 15</t>
  </si>
  <si>
    <t>Таблица 16</t>
  </si>
  <si>
    <t>Таблица 17</t>
  </si>
  <si>
    <t>Таблица 18</t>
  </si>
  <si>
    <t>Таблица 19</t>
  </si>
  <si>
    <t>дотации</t>
  </si>
  <si>
    <t>субсидии</t>
  </si>
  <si>
    <t>субвенции</t>
  </si>
  <si>
    <t>иные</t>
  </si>
  <si>
    <t>итого</t>
  </si>
  <si>
    <t>Таблица 20</t>
  </si>
  <si>
    <r>
      <t xml:space="preserve">Приложение  </t>
    </r>
    <r>
      <rPr>
        <sz val="12"/>
        <rFont val="Arial Cyr"/>
        <family val="0"/>
      </rPr>
      <t>11</t>
    </r>
  </si>
  <si>
    <t>Наименование городского округа</t>
  </si>
  <si>
    <t xml:space="preserve"> </t>
  </si>
  <si>
    <t>в том числе</t>
  </si>
  <si>
    <t>за счет средств федерального бюджета</t>
  </si>
  <si>
    <t>тыс.руб.</t>
  </si>
  <si>
    <t xml:space="preserve">ВСЕГО </t>
  </si>
  <si>
    <t>Среднеканский городской окргу</t>
  </si>
  <si>
    <t>Наименование гордского округа</t>
  </si>
  <si>
    <t>Иные межбюджетные трансферты бюджетам муниципальных образований, в том числе:</t>
  </si>
  <si>
    <t>подпрограмма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t>
  </si>
  <si>
    <t>по главе 613 "Министерство образования и молодежной политики Магаданской области"</t>
  </si>
  <si>
    <t>по главе 612 "Министерство культуры и туризма Магаданской области"</t>
  </si>
  <si>
    <t>Приложение  10</t>
  </si>
  <si>
    <r>
      <t xml:space="preserve">Приложение  </t>
    </r>
    <r>
      <rPr>
        <sz val="12"/>
        <rFont val="Arial Cyr"/>
        <family val="0"/>
      </rPr>
      <t>12</t>
    </r>
  </si>
  <si>
    <r>
      <t xml:space="preserve">Приложение  </t>
    </r>
    <r>
      <rPr>
        <sz val="12"/>
        <rFont val="Arial Cyr"/>
        <family val="0"/>
      </rPr>
      <t>13</t>
    </r>
  </si>
  <si>
    <t xml:space="preserve">                приложения   13</t>
  </si>
  <si>
    <t xml:space="preserve">                приложения 13</t>
  </si>
  <si>
    <t>Таблица 21</t>
  </si>
  <si>
    <t>Таблица 22</t>
  </si>
  <si>
    <t>Таблица 23</t>
  </si>
  <si>
    <t>Таблица 24</t>
  </si>
  <si>
    <t>Таблица 25</t>
  </si>
  <si>
    <t>Таблица 26</t>
  </si>
  <si>
    <t>Таблица 27</t>
  </si>
  <si>
    <t>Таблица 28</t>
  </si>
  <si>
    <t>Таблица 29</t>
  </si>
  <si>
    <t xml:space="preserve">                приложения  14</t>
  </si>
  <si>
    <t>Приложение  15</t>
  </si>
  <si>
    <t>Таблица 30</t>
  </si>
  <si>
    <t xml:space="preserve">"Об областном бюджете на 2018 год </t>
  </si>
  <si>
    <t>и плановый период  2019 и 2020 годов"</t>
  </si>
  <si>
    <t xml:space="preserve">Распределение дотаций на выравнивание бюджетной обеспеченности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2018 год
</t>
  </si>
  <si>
    <t>Распределение дотаций  на выравнивание бюджетной обеспеченности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2018 год</t>
  </si>
  <si>
    <t>Распределение дотаций  на поддержку мер по обеспечению сбалансированности бюджетов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2018 год</t>
  </si>
  <si>
    <t>Распределение субсидий на выравнивание  обеспеченности  городских округов  по реализации   расходных обязательств по оплате коммунальных услуг муниципальными учреждениями  и выплате заработной платы работникам муниципальных учреждений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2018 год</t>
  </si>
  <si>
    <t>Распределение субсидий   бюджетам городских округов для финансового обеспечения  решения вопросов местного значения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2018 год</t>
  </si>
  <si>
    <t>Распределение субсидий бюджетам городских округов на реализацию подпрограммы "Развитие водохозяйственного комплекса Магаданской области" на 2014-2020 годы" государственной программы Магаданской области "Природные ресурсы и экология Магаданской области" на 2014-2020 годы" на 2018 год</t>
  </si>
  <si>
    <t xml:space="preserve">Распределение субсидий бюджетам городских округов на реализацию государственной программы Магаданской области  "Развитие системы обращения с отходами производства и потребления на территории Магаданской области" на 2015-2020 годы" на 2018 год
</t>
  </si>
  <si>
    <t>Распределение субсидий бюджетам городских округов на строительство (реконструкцию) и капитальный ремонт жилых домов в местах проживания коренных малочисленных народов Севера, улучшение социально-бытовых условий представителей коренных малочисленных народов Севера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2018 год</t>
  </si>
  <si>
    <t>Распределение субсидий бюджетам городских округов на проведение мероприятий, направленных на укрепление межнационального и межконфессионального согласия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2018 год</t>
  </si>
  <si>
    <t>Распределение субсидий бюджетам городских округов, предоставляемых в рамках реализации подпрограммы "Развитие государственной гражданской службы и муниципальной службы в Магаданской области"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2017-2021 годы" на 2018 год</t>
  </si>
  <si>
    <t>Распределение субсидий бюджетам городских округов, предоставляемых в рамках реализации подпрограммы   "Формирование и подготовка резерва управленческих кадров Магаданской области "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 на 2017-2021 годы" на 2018 год</t>
  </si>
  <si>
    <t>Омсукчанский  городской округ</t>
  </si>
  <si>
    <t>Распределение субсидий бюджетам городских округов, предоставляемых в рамках реализаци  подпрограммы "Гармонизация межнациональных отношений, этнокультурное развитие народов и профилактика экстремистских проявлений в Магаданской области" на 2015-2020 годы"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 на 2015-2020 годы" на 2018 год</t>
  </si>
  <si>
    <t>Распределение субсидий бюджетам городских округов, предоставляемых в рамках реализации  подпрограммы "О поддержке социально ориентированных некоммерческих организаций в Магаданской области" на 2015-2020 годы"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 на 2015-2020 годы" на 2018 год</t>
  </si>
  <si>
    <t>Распределение субсидий бюджетам городских округов, предоставляемых в рамках реализации подпрограммы "Дополнительное профессиональное образование лиц,замещающих муниципальные должности в Магаданской области"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2017-2021 годы" на 2018 год</t>
  </si>
  <si>
    <t>Распределение субсидий бюджетам городских округов на укрепление и развитие спортивной материально-технической базы зимних видов спорта в рамках реализации подпрограммы "Развитие спорта высших достижений и подготовка спортивного резерва в Магаданской области на 2017 - 2020 годы" государственной программы  Магаданской области "Развитие физической культуры и спорта в Магаданской области" на 2014-2020 годы" на 2018 год</t>
  </si>
  <si>
    <t xml:space="preserve">Распределение субсидий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на 2014-2020 годы" государственной программы Магаданской области "Развитие образования в Магаданской области" на 2014-2020 годы" на 2018 год
</t>
  </si>
  <si>
    <t>Распределение субсидий бюджетам городских округов
на частичное возмещение расходов по присмотру и уходу за детьми с ограниченными возможностями здоровья, обучающимся в дошкольных образовательных организациях, в рамках реализации подпрограммы "Повышение качества и доступности дошкольного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</si>
  <si>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Распределение субсидий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</si>
  <si>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Распределение субсидий бюджетам городских округов на проведение кадастровых работ в отношении земельных участков, планируемых к выделению гражданам, имеющим трех и более детей в рамках реализации подпрограммы "Обеспечение мер социальной поддержки отдельных категорий граждан" на 2016-2020 годы" государственной программы Магаданской области "Развитие социальной защиты населения Магаданской области" на 2014-2020 годы" на 2018 год</t>
  </si>
  <si>
    <t>Распределение субсидий бюджетам городских округов на приобретение школьных автобусов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</si>
  <si>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Распределение субвенций бюджетам городских округов на осуществление полномочий по первичному воинскому учету на территориях, где отсутствуют военные комиссариаты,  на   2018  год</t>
  </si>
  <si>
    <t>и плановый период 2019 и 2020 годов"</t>
  </si>
  <si>
    <t>Распределение субвенций бюджетам городских округов  на осуществление полномочий по государственной регистрации актов гражданского состояния на 2018  год</t>
  </si>
  <si>
    <t xml:space="preserve">Распределение субвенций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
</t>
  </si>
  <si>
    <t>Распределение субвенций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</si>
  <si>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Распределение субвенций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госудраственной программы Магаданской области "Развитие образования в Магаданской области" на 2014-2020 годы" на 2018 год</t>
  </si>
  <si>
    <t>Распределение субвенций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</si>
  <si>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Распределение субвенций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</si>
  <si>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Распределение субвенций бюджетам городских округов на  осуществление государственных полномочий по обеспечению отдельных категорий граждан жилыми помещениями в рамках подпрограммы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</si>
  <si>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Субвенции бюджетам городских округов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на 2018 год</t>
  </si>
  <si>
    <t xml:space="preserve">Распределение субвенций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
</t>
  </si>
  <si>
    <t xml:space="preserve">Распределение субвенций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«Развитие государственно-правовых институтов Магаданской области» на 2016-2017 годы» на 2018 год
</t>
  </si>
  <si>
    <t>Распределение субвенций  бюджетам городских округов на финансовое обеспечение муниципальных дошкольных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</si>
  <si>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на осуществление государственных полномочий по организации и осуществлению деятельности по опеке совершеннолетних лиц, признанных судом недееспособными вследствие психического расстройства, а также попечительству в отношении совершеннолетних лиц, ограниченных судом в дееспособности вследствие злоупотребления спиртными напитками или наркотическими средствами, в рамках отдельных мероприятий в области социальной политики государственной программы Магаданской области "Развитие социальной защиты населения Магаданской области» на 2014-2020 годы"</t>
  </si>
  <si>
    <t>Распределение 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на 2018 год</t>
  </si>
  <si>
    <t xml:space="preserve">Распределение субсидий бюджетам городских округов на реализацию мероприятий подпрограммы "Развитие   библиотечного дела Магаданской области" на 2014-2020 годы" государственной программы Магаданской области "Развитие  культуры  и туризма Магаданской области" на 2014-2020 годы" на 2018 год
</t>
  </si>
  <si>
    <t>Распределение субсидий бюджетам городских округов на реализацию подпрограммы "Экологическая безопасность и охрана окружающей среды Магаданской области"на 2014-2020 годы" в рамках государственной программы Магаданской области "Природные ресурсы и экология Магаданской области" на 2014-2020 годы" на 2018 год</t>
  </si>
  <si>
    <t>Распределение субсидий бюджетам городских округов на питание (завтрак или полдник) детей из многодетных семей, обучающихся в общеобразовательных организациях,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2018 год</t>
  </si>
  <si>
    <t>подпрограмма "Финансовая поддержка творческих общественных объединений и деятелей культуры и искусства, социально-ориентированных некоммерческих организаций Магаданской области" на 2014-2020 годы" государственной программы Магаданской области "Развитие культуры и туризма  Магаданской области" на 2014-2020 годы"</t>
  </si>
  <si>
    <t xml:space="preserve">Распределение субвенций бюджетам городских округов
на осуществление государственных полномочий по отлову
и содержанию безнадзорных животных на 2018 год
</t>
  </si>
  <si>
    <t>Распределение субсидий бюджетам городских округов на проведение мероприятий по благоустройству в рамках государственной программы Магаданской области "Обеспечение качественными жилищно-коммунальными услугами и комфортными условиями проживания населения Магаданской области на  2014-2020 годы" на 2018 год</t>
  </si>
  <si>
    <t xml:space="preserve">Распределение субсидий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"Обеспечение качественными
жилищно-коммунальными услугами и комфортными условиями
проживания населения Магаданской области" на 2014-2020 годы"
на 2018 год
</t>
  </si>
  <si>
    <t>Распределение субсидий бюджетам городских округов на частичное возмещение расходов по присмотру и уходу за детьми, обучающимися в образовательных организациях, реализующих образовательные программы дошкольного образования, родители которых относятся к коренным малочисленным народам Севера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2018 год</t>
  </si>
  <si>
    <t>Распределение субсидий бюджетам городских округов на организацию обучения на условиях целевой контрактной подготовки молодежи из числа коренных малочисленных народов Севера в высших учебных заведениях и средних профессиональных образовательных организациях на территории Магаданской области и за ее пределами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2018 год</t>
  </si>
  <si>
    <t xml:space="preserve">Распределение субсидий бюджетам городских округов на организацию и проведение областных универсальных совместных ярмарок  в рамках подпрограммы "Развитие торговли
на территории Магаданской области" на 2016-2020 годы"
государственной программы Магаданской области "Развитие
сельского хозяйства Магаданской области на 2014-2020 годы"
на 2018 год
</t>
  </si>
  <si>
    <t>Омсукчанский гродской округ</t>
  </si>
  <si>
    <t>Распределение субсидий бюджетам городских округов на возмещение аренды торговых площадей и торгового оборудования, связанных с организацией и проведением областных универсальных совместных ярмарок в рамках подпрограммы "Развитие торговли на территории Магаданской области" на 2016-2020 годы" государственной программы Магаданской области "Развитие сельского хозяйства Магаданской области на 2014-2020 годы" на 2018 год</t>
  </si>
  <si>
    <t>Распределение субвенций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на   2018  год</t>
  </si>
  <si>
    <t>г. Магадан</t>
  </si>
  <si>
    <t>Распределение субсидий бюджетам городских округов на реализацию государственной программы Магаданской области "Природные ресурсы и экология Магаданской области" на 2014-2020 годы" в рамках федеральной целевой программы "Развитие водохозяйственного комплекса Российской Федерации в 2012-2020 годах" государственной программы Российской Федерации "Воспроизводство и использование природных ресурсов" на 2018 год</t>
  </si>
  <si>
    <t>Распределение субвенций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реализации подпрограммы "Финансовая поддержка творческих общественных объединений и деятелей культуры и искусства Магаданской области" на 2014-2020 годы" государственной программы Магаданской области "Развитие культуры и туризма  Магаданской области" на 2014-2020 годы» на 2018 год</t>
  </si>
  <si>
    <t xml:space="preserve">Распределение субсидий бюджетам муниципальных образований на адресную финансовую поддержку спортивных организаций, осуществляющих подготовку спортивного резерва для сборных команд Российской Федерации в рамках реализации подпрограммы  "Развитие спорта высших достижений и подготовка спортивного резерва в Магаданской области на 2017 - 2020 годы" государсвтенной программы  Магаданской области "Развитие физической культуры и спорта в Магаданской области" на 2014-2020 годы" на 2018 год </t>
  </si>
  <si>
    <t>Распределение субсидий бюджетам городских округов на частичное возмещение расходов по присмотру и уходу за детьми, обучающимися в образовательных организациях Северо-Эвенского городского округа, реализующих образовательные программы дошкольного образования, родители которых относятся к коренным малочисленным народам Севера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2018 год</t>
  </si>
  <si>
    <t>Распределение субсидий бюджетам городских округов на укрепление материально-технической базы муниципальных предприятий, муниципальных сельскохозяйственных предприятий, крестьянско-фермерских хозяйств, территориально соседских общин, родовых общин, малочисленных народов Севера, занятых традиционным природопользованием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2018 год</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</si>
</sst>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 &quot;р.&quot;;\-#,##0\ &quot;р.&quot;"/>
    <numFmt numFmtId="176" formatCode="#,##0\ &quot;р.&quot;;[Red]\-#,##0\ &quot;р.&quot;"/>
    <numFmt numFmtId="177" formatCode="#,##0.00\ &quot;р.&quot;;\-#,##0.00\ &quot;р.&quot;"/>
    <numFmt numFmtId="178" formatCode="#,##0.00\ &quot;р.&quot;;[Red]\-#,##0.00\ &quot;р.&quot;"/>
    <numFmt numFmtId="179" formatCode="_-* #,##0\ &quot;р.&quot;_-;\-* #,##0\ &quot;р.&quot;_-;_-* &quot;-&quot;\ &quot;р.&quot;_-;_-@_-"/>
    <numFmt numFmtId="180" formatCode="_-* #,##0\ _р_._-;\-* #,##0\ _р_._-;_-* &quot;-&quot;\ _р_._-;_-@_-"/>
    <numFmt numFmtId="181" formatCode="_-* #,##0.00\ &quot;р.&quot;_-;\-* #,##0.00\ &quot;р.&quot;_-;_-* &quot;-&quot;??\ &quot;р.&quot;_-;_-@_-"/>
    <numFmt numFmtId="182" formatCode="_-* #,##0.00\ _р_._-;\-* #,##0.00\ _р_._-;_-* &quot;-&quot;??\ _р_._-;_-@_-"/>
    <numFmt numFmtId="183" formatCode="General_)"/>
    <numFmt numFmtId="184" formatCode="#,##0.000"/>
    <numFmt numFmtId="185" formatCod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 #,##0.0_р_._-;\-* #,##0.0_р_._-;_-* &quot;-&quot;?_р_._-;_-@_-"/>
    <numFmt numFmtId="191" formatCode="#,##0.0_ ;\-#,##0.0\ "/>
    <numFmt numFmtId="192" formatCode="#,##0.0000"/>
    <numFmt numFmtId="193" formatCode="#,##0.00000"/>
    <numFmt numFmtId="194" formatCode="#,##0.000000"/>
    <numFmt numFmtId="195" formatCode="#,##0.0000000"/>
    <numFmt numFmtId="196" formatCode="#,##0.00000000"/>
  </numFmts>
  <fonts count="68">
    <font>
      <sz val="10"/>
      <name val="Arial Cyr"/>
      <family val="0"/>
    </font>
    <font>
      <sz val="11"/>
      <name val="Arial Cyr"/>
      <family val="2"/>
    </font>
    <font>
      <b/>
      <sz val="12"/>
      <name val="Arial Cyr"/>
      <family val="2"/>
    </font>
    <font>
      <sz val="1"/>
      <color indexed="8"/>
      <name val="Courier"/>
      <family val="1"/>
    </font>
    <font>
      <b/>
      <sz val="1"/>
      <color indexed="8"/>
      <name val="Courier"/>
      <family val="1"/>
    </font>
    <font>
      <u val="single"/>
      <sz val="10"/>
      <color indexed="12"/>
      <name val="Arial Cyr"/>
      <family val="0"/>
    </font>
    <font>
      <u val="single"/>
      <sz val="10"/>
      <color indexed="36"/>
      <name val="Arial Cyr"/>
      <family val="0"/>
    </font>
    <font>
      <sz val="8"/>
      <name val="Arial Cyr"/>
      <family val="0"/>
    </font>
    <font>
      <b/>
      <sz val="11"/>
      <name val="Arial Cyr"/>
      <family val="0"/>
    </font>
    <font>
      <sz val="12"/>
      <name val="Arial Cyr"/>
      <family val="0"/>
    </font>
    <font>
      <b/>
      <i/>
      <sz val="11"/>
      <name val="Arial Cyr"/>
      <family val="0"/>
    </font>
    <font>
      <sz val="11"/>
      <name val="Arial"/>
      <family val="2"/>
    </font>
    <font>
      <sz val="12"/>
      <name val="Arial"/>
      <family val="2"/>
    </font>
    <font>
      <b/>
      <sz val="12"/>
      <name val="Arial"/>
      <family val="2"/>
    </font>
    <font>
      <b/>
      <sz val="12"/>
      <name val="Times New Roman"/>
      <family val="1"/>
    </font>
    <font>
      <b/>
      <sz val="10"/>
      <name val="Arial Cyr"/>
      <family val="0"/>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Arial"/>
      <family val="2"/>
    </font>
    <font>
      <sz val="11"/>
      <color indexed="8"/>
      <name val="Arial"/>
      <family val="2"/>
    </font>
    <font>
      <sz val="12"/>
      <color indexed="8"/>
      <name val="Arial"/>
      <family val="2"/>
    </font>
    <font>
      <b/>
      <sz val="12"/>
      <color indexed="8"/>
      <name val="Arial"/>
      <family val="2"/>
    </font>
    <font>
      <sz val="14"/>
      <color indexed="8"/>
      <name val="Times New Roman"/>
      <family val="1"/>
    </font>
    <font>
      <sz val="12"/>
      <color indexed="8"/>
      <name val="Times New Roman"/>
      <family val="1"/>
    </font>
    <font>
      <b/>
      <sz val="1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Arial"/>
      <family val="2"/>
    </font>
    <font>
      <sz val="11"/>
      <color theme="1"/>
      <name val="Arial"/>
      <family val="2"/>
    </font>
    <font>
      <sz val="12"/>
      <color rgb="FF000000"/>
      <name val="Arial"/>
      <family val="2"/>
    </font>
    <font>
      <b/>
      <sz val="12"/>
      <color rgb="FF000000"/>
      <name val="Arial"/>
      <family val="2"/>
    </font>
    <font>
      <b/>
      <sz val="11"/>
      <color rgb="FF000000"/>
      <name val="Arial"/>
      <family val="2"/>
    </font>
    <font>
      <sz val="11"/>
      <color rgb="FF000000"/>
      <name val="Arial"/>
      <family val="2"/>
    </font>
    <font>
      <sz val="14"/>
      <color rgb="FF000000"/>
      <name val="Times New Roman"/>
      <family val="1"/>
    </font>
    <font>
      <sz val="12"/>
      <color rgb="FF000000"/>
      <name val="Times New Roman"/>
      <family val="1"/>
    </font>
    <font>
      <b/>
      <sz val="12"/>
      <color theme="1"/>
      <name val="Arial"/>
      <family val="2"/>
    </font>
    <font>
      <b/>
      <sz val="12"/>
      <color theme="1"/>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locked="0"/>
    </xf>
    <xf numFmtId="0" fontId="3" fillId="0" borderId="0">
      <alignment/>
      <protection locked="0"/>
    </xf>
    <xf numFmtId="0" fontId="3" fillId="0" borderId="0">
      <alignment/>
      <protection locked="0"/>
    </xf>
    <xf numFmtId="0" fontId="3" fillId="0" borderId="1">
      <alignment/>
      <protection locked="0"/>
    </xf>
    <xf numFmtId="0" fontId="4" fillId="0" borderId="0">
      <alignment/>
      <protection locked="0"/>
    </xf>
    <xf numFmtId="0" fontId="4" fillId="0" borderId="0">
      <alignment/>
      <protection locked="0"/>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2" applyNumberFormat="0" applyAlignment="0" applyProtection="0"/>
    <xf numFmtId="0" fontId="44" fillId="27" borderId="3" applyNumberFormat="0" applyAlignment="0" applyProtection="0"/>
    <xf numFmtId="0" fontId="45" fillId="27" borderId="2"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28" borderId="8"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6"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xf numFmtId="0" fontId="3" fillId="0" borderId="0">
      <alignment/>
      <protection locked="0"/>
    </xf>
  </cellStyleXfs>
  <cellXfs count="177">
    <xf numFmtId="0" fontId="0" fillId="0" borderId="0" xfId="0" applyAlignment="1">
      <alignment/>
    </xf>
    <xf numFmtId="0" fontId="1" fillId="0" borderId="0" xfId="0" applyFont="1" applyAlignment="1">
      <alignment horizontal="right"/>
    </xf>
    <xf numFmtId="0" fontId="2" fillId="0" borderId="0" xfId="0" applyFont="1" applyAlignment="1">
      <alignment horizontal="center" vertical="center" wrapText="1"/>
    </xf>
    <xf numFmtId="173" fontId="1" fillId="0" borderId="11" xfId="0" applyNumberFormat="1" applyFont="1" applyFill="1" applyBorder="1" applyAlignment="1">
      <alignment/>
    </xf>
    <xf numFmtId="173" fontId="1" fillId="0" borderId="11" xfId="0" applyNumberFormat="1" applyFont="1" applyFill="1" applyBorder="1" applyAlignment="1">
      <alignment horizontal="right"/>
    </xf>
    <xf numFmtId="0" fontId="0" fillId="0" borderId="0" xfId="0" applyFont="1" applyAlignment="1">
      <alignment horizontal="center" vertical="center" wrapText="1"/>
    </xf>
    <xf numFmtId="173" fontId="1" fillId="0" borderId="11" xfId="0" applyNumberFormat="1" applyFont="1" applyFill="1" applyBorder="1" applyAlignment="1">
      <alignment/>
    </xf>
    <xf numFmtId="0" fontId="9" fillId="0" borderId="0" xfId="0" applyFont="1" applyAlignment="1">
      <alignment/>
    </xf>
    <xf numFmtId="0" fontId="9" fillId="0" borderId="0" xfId="0" applyFont="1" applyAlignment="1">
      <alignment horizontal="right"/>
    </xf>
    <xf numFmtId="0" fontId="1" fillId="0" borderId="11" xfId="0" applyFont="1" applyBorder="1" applyAlignment="1">
      <alignment horizontal="center" vertical="center" wrapText="1"/>
    </xf>
    <xf numFmtId="0" fontId="1" fillId="33" borderId="11" xfId="0" applyFont="1" applyFill="1" applyBorder="1" applyAlignment="1">
      <alignment horizontal="center" vertical="center" wrapText="1"/>
    </xf>
    <xf numFmtId="173" fontId="8" fillId="0" borderId="11" xfId="0" applyNumberFormat="1" applyFont="1" applyFill="1" applyBorder="1" applyAlignment="1">
      <alignment horizontal="right" wrapText="1"/>
    </xf>
    <xf numFmtId="0" fontId="1" fillId="0" borderId="0" xfId="0" applyFont="1" applyAlignment="1">
      <alignment/>
    </xf>
    <xf numFmtId="0" fontId="8" fillId="0" borderId="11" xfId="0" applyFont="1" applyFill="1" applyBorder="1" applyAlignment="1">
      <alignment wrapText="1"/>
    </xf>
    <xf numFmtId="0" fontId="10" fillId="0" borderId="11" xfId="0" applyFont="1" applyFill="1" applyBorder="1" applyAlignment="1">
      <alignment horizontal="left" wrapText="1" indent="1"/>
    </xf>
    <xf numFmtId="0" fontId="1" fillId="0" borderId="11" xfId="0" applyFont="1" applyFill="1" applyBorder="1" applyAlignment="1">
      <alignment/>
    </xf>
    <xf numFmtId="0" fontId="1" fillId="0" borderId="11" xfId="0" applyFont="1" applyFill="1" applyBorder="1" applyAlignment="1">
      <alignment horizontal="left"/>
    </xf>
    <xf numFmtId="0" fontId="1" fillId="0" borderId="11" xfId="0" applyFont="1" applyFill="1" applyBorder="1" applyAlignment="1">
      <alignment/>
    </xf>
    <xf numFmtId="0" fontId="1" fillId="0" borderId="11" xfId="0" applyFont="1" applyFill="1" applyBorder="1" applyAlignment="1">
      <alignment horizontal="left"/>
    </xf>
    <xf numFmtId="0" fontId="9" fillId="0" borderId="0" xfId="0" applyFont="1" applyFill="1" applyAlignment="1">
      <alignment/>
    </xf>
    <xf numFmtId="0" fontId="9" fillId="0" borderId="0" xfId="0" applyFont="1" applyFill="1" applyAlignment="1">
      <alignment horizontal="right"/>
    </xf>
    <xf numFmtId="0" fontId="2" fillId="0" borderId="0" xfId="0" applyFont="1" applyFill="1" applyAlignment="1">
      <alignment horizontal="center" vertical="center" wrapText="1"/>
    </xf>
    <xf numFmtId="0" fontId="0" fillId="0" borderId="0" xfId="0" applyFill="1" applyAlignment="1">
      <alignment/>
    </xf>
    <xf numFmtId="0" fontId="1" fillId="0" borderId="0" xfId="0" applyFont="1" applyFill="1" applyAlignment="1">
      <alignment horizontal="right"/>
    </xf>
    <xf numFmtId="0" fontId="1" fillId="0" borderId="11"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right"/>
    </xf>
    <xf numFmtId="0" fontId="8" fillId="0" borderId="12" xfId="0" applyFont="1" applyFill="1" applyBorder="1" applyAlignment="1">
      <alignment wrapText="1"/>
    </xf>
    <xf numFmtId="173" fontId="1" fillId="0" borderId="11" xfId="0" applyNumberFormat="1" applyFont="1" applyFill="1" applyBorder="1" applyAlignment="1">
      <alignment horizontal="right" wrapText="1"/>
    </xf>
    <xf numFmtId="0" fontId="1" fillId="0" borderId="11" xfId="0" applyFont="1" applyFill="1" applyBorder="1" applyAlignment="1">
      <alignment horizontal="center" vertical="center" wrapText="1"/>
    </xf>
    <xf numFmtId="173" fontId="8" fillId="0" borderId="11" xfId="0" applyNumberFormat="1" applyFont="1" applyFill="1" applyBorder="1" applyAlignment="1">
      <alignment horizontal="right" wrapText="1"/>
    </xf>
    <xf numFmtId="0" fontId="8" fillId="0" borderId="11" xfId="0" applyFont="1" applyFill="1" applyBorder="1" applyAlignment="1">
      <alignment wrapText="1"/>
    </xf>
    <xf numFmtId="0" fontId="8" fillId="0" borderId="0" xfId="0" applyFont="1" applyFill="1" applyAlignment="1">
      <alignment horizontal="center" vertical="center" wrapText="1"/>
    </xf>
    <xf numFmtId="0" fontId="1" fillId="0" borderId="0" xfId="0" applyFont="1" applyFill="1" applyAlignment="1">
      <alignment horizontal="right" vertical="center" wrapText="1"/>
    </xf>
    <xf numFmtId="173" fontId="0" fillId="0" borderId="0" xfId="0" applyNumberFormat="1" applyFill="1" applyAlignment="1">
      <alignment/>
    </xf>
    <xf numFmtId="0" fontId="0" fillId="0" borderId="0" xfId="0" applyFont="1" applyFill="1" applyAlignment="1">
      <alignment horizontal="center" vertical="center" wrapText="1"/>
    </xf>
    <xf numFmtId="173" fontId="0" fillId="0" borderId="0" xfId="0" applyNumberFormat="1" applyAlignment="1">
      <alignment/>
    </xf>
    <xf numFmtId="173" fontId="1" fillId="0" borderId="11" xfId="0" applyNumberFormat="1" applyFont="1" applyBorder="1" applyAlignment="1">
      <alignment/>
    </xf>
    <xf numFmtId="0" fontId="8" fillId="0" borderId="11" xfId="0" applyFont="1" applyBorder="1" applyAlignment="1">
      <alignment/>
    </xf>
    <xf numFmtId="0" fontId="1" fillId="0" borderId="0" xfId="0" applyFont="1" applyAlignment="1">
      <alignment horizontal="right"/>
    </xf>
    <xf numFmtId="173" fontId="8" fillId="0" borderId="11" xfId="0" applyNumberFormat="1" applyFont="1" applyBorder="1" applyAlignment="1">
      <alignment/>
    </xf>
    <xf numFmtId="0" fontId="1" fillId="0" borderId="0" xfId="0" applyFont="1" applyAlignment="1">
      <alignment horizontal="left"/>
    </xf>
    <xf numFmtId="0" fontId="2" fillId="0" borderId="11" xfId="0" applyFont="1" applyFill="1" applyBorder="1" applyAlignment="1">
      <alignment wrapText="1"/>
    </xf>
    <xf numFmtId="0" fontId="0" fillId="0" borderId="0" xfId="0" applyFont="1" applyAlignment="1">
      <alignment horizontal="center" vertical="center" wrapText="1"/>
    </xf>
    <xf numFmtId="0" fontId="8" fillId="0" borderId="12" xfId="0" applyFont="1" applyFill="1" applyBorder="1" applyAlignment="1">
      <alignment wrapText="1"/>
    </xf>
    <xf numFmtId="0" fontId="1" fillId="0" borderId="0" xfId="0" applyFont="1" applyAlignment="1">
      <alignment/>
    </xf>
    <xf numFmtId="0" fontId="0" fillId="0" borderId="0" xfId="0" applyNumberFormat="1" applyAlignment="1">
      <alignment/>
    </xf>
    <xf numFmtId="0" fontId="0" fillId="0" borderId="11" xfId="0" applyBorder="1" applyAlignment="1">
      <alignment/>
    </xf>
    <xf numFmtId="0" fontId="1" fillId="0" borderId="13" xfId="0" applyFont="1" applyFill="1" applyBorder="1" applyAlignment="1">
      <alignment horizontal="left"/>
    </xf>
    <xf numFmtId="0" fontId="0" fillId="0" borderId="0" xfId="0" applyFont="1" applyFill="1" applyAlignment="1">
      <alignment horizontal="center" vertical="center" wrapText="1"/>
    </xf>
    <xf numFmtId="0" fontId="1" fillId="0" borderId="11" xfId="0" applyFont="1" applyFill="1" applyBorder="1" applyAlignment="1">
      <alignment wrapText="1"/>
    </xf>
    <xf numFmtId="173" fontId="8" fillId="0" borderId="11" xfId="0" applyNumberFormat="1" applyFont="1" applyFill="1" applyBorder="1" applyAlignment="1">
      <alignment wrapText="1"/>
    </xf>
    <xf numFmtId="172" fontId="11" fillId="0" borderId="11" xfId="0" applyNumberFormat="1" applyFont="1" applyBorder="1" applyAlignment="1">
      <alignment/>
    </xf>
    <xf numFmtId="0" fontId="12" fillId="0" borderId="0" xfId="0" applyFont="1" applyFill="1" applyBorder="1" applyAlignment="1">
      <alignment wrapText="1"/>
    </xf>
    <xf numFmtId="0" fontId="9" fillId="0" borderId="0" xfId="0" applyFont="1" applyFill="1" applyAlignment="1">
      <alignment horizontal="right"/>
    </xf>
    <xf numFmtId="0" fontId="12" fillId="0" borderId="0" xfId="0" applyFont="1" applyFill="1" applyBorder="1" applyAlignment="1">
      <alignment/>
    </xf>
    <xf numFmtId="0" fontId="12" fillId="0" borderId="0" xfId="0" applyFont="1" applyFill="1" applyBorder="1" applyAlignment="1">
      <alignment horizontal="right" wrapText="1"/>
    </xf>
    <xf numFmtId="173" fontId="1" fillId="0" borderId="11" xfId="0" applyNumberFormat="1" applyFont="1" applyFill="1" applyBorder="1" applyAlignment="1">
      <alignment horizontal="right"/>
    </xf>
    <xf numFmtId="0" fontId="11" fillId="0" borderId="11" xfId="0" applyFont="1" applyBorder="1" applyAlignment="1">
      <alignment/>
    </xf>
    <xf numFmtId="0" fontId="11" fillId="0" borderId="0" xfId="0" applyFont="1" applyFill="1" applyAlignment="1">
      <alignment/>
    </xf>
    <xf numFmtId="0" fontId="11" fillId="0" borderId="0" xfId="0" applyFont="1" applyAlignment="1">
      <alignment/>
    </xf>
    <xf numFmtId="0" fontId="2" fillId="0" borderId="0" xfId="0" applyFont="1" applyFill="1" applyAlignment="1">
      <alignment horizontal="center" vertical="center" wrapText="1"/>
    </xf>
    <xf numFmtId="0" fontId="14" fillId="0" borderId="0" xfId="59" applyFont="1" applyAlignment="1">
      <alignment wrapText="1"/>
      <protection/>
    </xf>
    <xf numFmtId="0" fontId="15" fillId="0" borderId="12" xfId="0" applyFont="1" applyFill="1" applyBorder="1" applyAlignment="1">
      <alignment wrapText="1"/>
    </xf>
    <xf numFmtId="0" fontId="11" fillId="0" borderId="0" xfId="0" applyFont="1" applyAlignment="1">
      <alignment horizontal="right"/>
    </xf>
    <xf numFmtId="0" fontId="58" fillId="0" borderId="0" xfId="0" applyFont="1" applyAlignment="1">
      <alignment/>
    </xf>
    <xf numFmtId="0" fontId="59" fillId="0" borderId="0" xfId="0" applyFont="1" applyAlignment="1">
      <alignment horizontal="right"/>
    </xf>
    <xf numFmtId="0" fontId="58" fillId="0" borderId="11" xfId="0" applyFont="1" applyBorder="1" applyAlignment="1">
      <alignment/>
    </xf>
    <xf numFmtId="173" fontId="58" fillId="0" borderId="11" xfId="0" applyNumberFormat="1" applyFont="1" applyBorder="1" applyAlignment="1">
      <alignment horizontal="right"/>
    </xf>
    <xf numFmtId="173" fontId="11" fillId="0" borderId="0" xfId="0" applyNumberFormat="1" applyFont="1" applyAlignment="1">
      <alignment/>
    </xf>
    <xf numFmtId="173" fontId="59" fillId="0" borderId="11" xfId="0" applyNumberFormat="1" applyFont="1" applyBorder="1" applyAlignment="1">
      <alignment horizontal="right"/>
    </xf>
    <xf numFmtId="0" fontId="9" fillId="33" borderId="0" xfId="0" applyFont="1" applyFill="1" applyAlignment="1">
      <alignment/>
    </xf>
    <xf numFmtId="0" fontId="13" fillId="0" borderId="0" xfId="59" applyFont="1" applyAlignment="1">
      <alignment vertical="center" wrapText="1"/>
      <protection/>
    </xf>
    <xf numFmtId="0" fontId="9" fillId="33" borderId="0" xfId="0" applyFont="1" applyFill="1" applyAlignment="1">
      <alignment horizontal="right"/>
    </xf>
    <xf numFmtId="0" fontId="2" fillId="0" borderId="0" xfId="0" applyFont="1" applyFill="1" applyAlignment="1">
      <alignment vertical="center" wrapText="1"/>
    </xf>
    <xf numFmtId="173" fontId="8" fillId="33" borderId="11" xfId="0" applyNumberFormat="1" applyFont="1" applyFill="1" applyBorder="1" applyAlignment="1">
      <alignment horizontal="right" wrapText="1"/>
    </xf>
    <xf numFmtId="173" fontId="1" fillId="33" borderId="11" xfId="0" applyNumberFormat="1" applyFont="1" applyFill="1" applyBorder="1" applyAlignment="1">
      <alignment horizontal="right" wrapText="1"/>
    </xf>
    <xf numFmtId="173" fontId="1" fillId="0" borderId="14" xfId="0" applyNumberFormat="1" applyFont="1" applyFill="1" applyBorder="1" applyAlignment="1">
      <alignment/>
    </xf>
    <xf numFmtId="0" fontId="1" fillId="0" borderId="0" xfId="0" applyFont="1" applyAlignment="1">
      <alignment horizontal="center"/>
    </xf>
    <xf numFmtId="172" fontId="11" fillId="0" borderId="11" xfId="0" applyNumberFormat="1" applyFont="1" applyBorder="1" applyAlignment="1">
      <alignment horizontal="right"/>
    </xf>
    <xf numFmtId="173" fontId="11" fillId="0" borderId="11" xfId="0" applyNumberFormat="1" applyFont="1" applyBorder="1" applyAlignment="1">
      <alignment horizontal="right"/>
    </xf>
    <xf numFmtId="173" fontId="1" fillId="0" borderId="11" xfId="0" applyNumberFormat="1" applyFont="1" applyFill="1" applyBorder="1" applyAlignment="1">
      <alignment/>
    </xf>
    <xf numFmtId="173" fontId="8" fillId="0" borderId="12" xfId="0" applyNumberFormat="1" applyFont="1" applyFill="1" applyBorder="1" applyAlignment="1">
      <alignment wrapText="1"/>
    </xf>
    <xf numFmtId="173" fontId="8" fillId="0" borderId="11" xfId="0" applyNumberFormat="1" applyFont="1" applyFill="1" applyBorder="1" applyAlignment="1">
      <alignment vertical="center" wrapText="1"/>
    </xf>
    <xf numFmtId="173" fontId="1" fillId="0" borderId="12" xfId="0" applyNumberFormat="1" applyFont="1" applyFill="1" applyBorder="1" applyAlignment="1">
      <alignment wrapText="1"/>
    </xf>
    <xf numFmtId="173" fontId="1" fillId="0" borderId="11" xfId="0" applyNumberFormat="1" applyFont="1" applyFill="1" applyBorder="1" applyAlignment="1">
      <alignment horizontal="center" vertical="center" wrapText="1"/>
    </xf>
    <xf numFmtId="192" fontId="0" fillId="0" borderId="11" xfId="0" applyNumberFormat="1" applyBorder="1" applyAlignment="1">
      <alignment/>
    </xf>
    <xf numFmtId="172" fontId="1" fillId="0" borderId="11" xfId="0" applyNumberFormat="1" applyFont="1" applyBorder="1" applyAlignment="1">
      <alignment/>
    </xf>
    <xf numFmtId="172" fontId="1" fillId="0" borderId="11" xfId="0" applyNumberFormat="1" applyFont="1" applyBorder="1" applyAlignment="1">
      <alignment/>
    </xf>
    <xf numFmtId="193" fontId="0" fillId="0" borderId="11" xfId="0" applyNumberFormat="1" applyBorder="1" applyAlignment="1">
      <alignment/>
    </xf>
    <xf numFmtId="0" fontId="12" fillId="0" borderId="0" xfId="0" applyFont="1" applyFill="1" applyAlignment="1">
      <alignment horizontal="right"/>
    </xf>
    <xf numFmtId="0" fontId="60" fillId="0" borderId="0" xfId="0" applyFont="1" applyAlignment="1">
      <alignment vertical="center"/>
    </xf>
    <xf numFmtId="0" fontId="11" fillId="0" borderId="0" xfId="0" applyFont="1" applyFill="1" applyAlignment="1">
      <alignment horizontal="right"/>
    </xf>
    <xf numFmtId="0" fontId="12" fillId="0" borderId="0" xfId="0" applyFont="1" applyAlignment="1">
      <alignment/>
    </xf>
    <xf numFmtId="0" fontId="60" fillId="0" borderId="0" xfId="0" applyFont="1" applyAlignment="1">
      <alignment horizontal="right" vertical="center"/>
    </xf>
    <xf numFmtId="0" fontId="60" fillId="0" borderId="11" xfId="0" applyFont="1" applyBorder="1" applyAlignment="1">
      <alignment horizontal="center" vertical="center" wrapText="1"/>
    </xf>
    <xf numFmtId="0" fontId="60" fillId="0" borderId="0" xfId="0" applyFont="1" applyAlignment="1">
      <alignment horizontal="center" vertical="center" wrapText="1"/>
    </xf>
    <xf numFmtId="0" fontId="61" fillId="0" borderId="0" xfId="0" applyFont="1" applyAlignment="1">
      <alignment horizontal="right" vertical="center" wrapText="1"/>
    </xf>
    <xf numFmtId="0" fontId="60" fillId="0" borderId="0" xfId="0" applyFont="1" applyAlignment="1">
      <alignment vertical="center" wrapText="1"/>
    </xf>
    <xf numFmtId="0" fontId="11" fillId="0" borderId="11" xfId="0" applyFont="1" applyBorder="1" applyAlignment="1">
      <alignment horizontal="center" vertical="center" wrapText="1"/>
    </xf>
    <xf numFmtId="0" fontId="16" fillId="0" borderId="11" xfId="0" applyFont="1" applyBorder="1" applyAlignment="1">
      <alignment vertical="center" wrapText="1"/>
    </xf>
    <xf numFmtId="0" fontId="11" fillId="0" borderId="11" xfId="0" applyFont="1" applyBorder="1" applyAlignment="1">
      <alignment horizontal="justify" vertical="center" wrapText="1"/>
    </xf>
    <xf numFmtId="173" fontId="16" fillId="0" borderId="11" xfId="0" applyNumberFormat="1" applyFont="1" applyBorder="1" applyAlignment="1">
      <alignment horizontal="right" vertical="center" wrapText="1"/>
    </xf>
    <xf numFmtId="0" fontId="0" fillId="0" borderId="0" xfId="0" applyAlignment="1">
      <alignment wrapText="1"/>
    </xf>
    <xf numFmtId="0" fontId="62" fillId="0" borderId="11" xfId="0" applyFont="1" applyBorder="1" applyAlignment="1">
      <alignment horizontal="justify" vertical="center" wrapText="1"/>
    </xf>
    <xf numFmtId="0" fontId="63" fillId="0" borderId="11" xfId="0" applyFont="1" applyBorder="1" applyAlignment="1">
      <alignment horizontal="justify" vertical="center" wrapText="1"/>
    </xf>
    <xf numFmtId="0" fontId="12" fillId="0" borderId="0" xfId="0" applyFont="1" applyAlignment="1">
      <alignment wrapText="1"/>
    </xf>
    <xf numFmtId="0" fontId="60" fillId="0" borderId="0" xfId="0" applyFont="1" applyAlignment="1">
      <alignment horizontal="right" vertical="center" wrapText="1"/>
    </xf>
    <xf numFmtId="0" fontId="11" fillId="0" borderId="11" xfId="0" applyFont="1" applyFill="1" applyBorder="1" applyAlignment="1">
      <alignment/>
    </xf>
    <xf numFmtId="0" fontId="16" fillId="0" borderId="0" xfId="0" applyFont="1" applyFill="1" applyAlignment="1">
      <alignment horizontal="center" vertical="center" wrapText="1"/>
    </xf>
    <xf numFmtId="0" fontId="1" fillId="0" borderId="12" xfId="0" applyFont="1" applyBorder="1" applyAlignment="1">
      <alignment horizontal="center" vertical="center" wrapText="1"/>
    </xf>
    <xf numFmtId="3" fontId="0" fillId="0" borderId="0" xfId="0" applyNumberFormat="1" applyAlignment="1">
      <alignment/>
    </xf>
    <xf numFmtId="0" fontId="1" fillId="0" borderId="0" xfId="0" applyFont="1" applyAlignment="1">
      <alignment wrapText="1"/>
    </xf>
    <xf numFmtId="0" fontId="62" fillId="0" borderId="11" xfId="0" applyFont="1" applyBorder="1" applyAlignment="1">
      <alignment vertical="center" wrapText="1"/>
    </xf>
    <xf numFmtId="173" fontId="62" fillId="0" borderId="11" xfId="0" applyNumberFormat="1" applyFont="1" applyBorder="1" applyAlignment="1">
      <alignment horizontal="right" vertical="center" wrapText="1"/>
    </xf>
    <xf numFmtId="0" fontId="63" fillId="0" borderId="11" xfId="0" applyFont="1" applyBorder="1" applyAlignment="1">
      <alignment vertical="center"/>
    </xf>
    <xf numFmtId="0" fontId="63" fillId="0" borderId="11" xfId="0" applyFont="1" applyBorder="1" applyAlignment="1">
      <alignment horizontal="right" vertical="center"/>
    </xf>
    <xf numFmtId="0" fontId="11" fillId="0" borderId="11" xfId="0" applyFont="1" applyBorder="1" applyAlignment="1">
      <alignment vertical="center"/>
    </xf>
    <xf numFmtId="0" fontId="61" fillId="0" borderId="0" xfId="0" applyFont="1" applyAlignment="1">
      <alignment horizontal="center" vertical="center" wrapText="1"/>
    </xf>
    <xf numFmtId="173" fontId="63" fillId="0" borderId="11" xfId="0" applyNumberFormat="1" applyFont="1" applyBorder="1" applyAlignment="1" applyProtection="1">
      <alignment horizontal="right" vertical="center" wrapText="1"/>
      <protection locked="0"/>
    </xf>
    <xf numFmtId="0" fontId="11" fillId="0" borderId="11" xfId="0" applyFont="1" applyBorder="1" applyAlignment="1">
      <alignment vertical="center" wrapText="1"/>
    </xf>
    <xf numFmtId="173" fontId="11" fillId="0" borderId="11" xfId="0" applyNumberFormat="1" applyFont="1" applyBorder="1" applyAlignment="1">
      <alignment horizontal="right" vertical="center" wrapText="1"/>
    </xf>
    <xf numFmtId="0" fontId="11" fillId="0" borderId="11" xfId="0" applyFont="1" applyBorder="1" applyAlignment="1">
      <alignment horizontal="right"/>
    </xf>
    <xf numFmtId="0" fontId="13" fillId="0" borderId="12" xfId="0" applyFont="1" applyFill="1" applyBorder="1" applyAlignment="1">
      <alignment wrapText="1"/>
    </xf>
    <xf numFmtId="173" fontId="13" fillId="0" borderId="11" xfId="0" applyNumberFormat="1" applyFont="1" applyFill="1" applyBorder="1" applyAlignment="1">
      <alignment horizontal="right" wrapText="1"/>
    </xf>
    <xf numFmtId="0" fontId="12" fillId="0" borderId="11" xfId="0" applyFont="1" applyFill="1" applyBorder="1" applyAlignment="1">
      <alignment/>
    </xf>
    <xf numFmtId="173" fontId="12" fillId="0" borderId="11" xfId="0" applyNumberFormat="1" applyFont="1" applyFill="1" applyBorder="1" applyAlignment="1">
      <alignment horizontal="right" wrapText="1"/>
    </xf>
    <xf numFmtId="0" fontId="12" fillId="0" borderId="11" xfId="0" applyFont="1" applyFill="1" applyBorder="1" applyAlignment="1">
      <alignment horizontal="left"/>
    </xf>
    <xf numFmtId="173" fontId="12" fillId="0" borderId="11" xfId="0" applyNumberFormat="1" applyFont="1" applyFill="1" applyBorder="1" applyAlignment="1">
      <alignment/>
    </xf>
    <xf numFmtId="0" fontId="12" fillId="0" borderId="13" xfId="0" applyFont="1" applyFill="1" applyBorder="1" applyAlignment="1">
      <alignment horizontal="left"/>
    </xf>
    <xf numFmtId="0" fontId="12" fillId="0" borderId="11" xfId="0" applyFont="1" applyFill="1" applyBorder="1" applyAlignment="1">
      <alignment horizontal="center" vertical="center" wrapText="1"/>
    </xf>
    <xf numFmtId="172" fontId="11" fillId="0" borderId="11" xfId="0" applyNumberFormat="1" applyFont="1" applyFill="1" applyBorder="1" applyAlignment="1">
      <alignment/>
    </xf>
    <xf numFmtId="0" fontId="64" fillId="0" borderId="0" xfId="0" applyFont="1" applyAlignment="1">
      <alignment horizontal="right" vertical="center"/>
    </xf>
    <xf numFmtId="0" fontId="65" fillId="0" borderId="0" xfId="0" applyFont="1" applyAlignment="1">
      <alignment horizontal="right" vertical="center"/>
    </xf>
    <xf numFmtId="0" fontId="61" fillId="0" borderId="11" xfId="0" applyFont="1" applyBorder="1" applyAlignment="1">
      <alignment horizontal="justify" vertical="center" wrapText="1"/>
    </xf>
    <xf numFmtId="0" fontId="60" fillId="0" borderId="11" xfId="0" applyFont="1" applyBorder="1" applyAlignment="1">
      <alignment horizontal="justify" vertical="center" wrapText="1"/>
    </xf>
    <xf numFmtId="0" fontId="60" fillId="0" borderId="11" xfId="0" applyFont="1" applyBorder="1" applyAlignment="1">
      <alignment horizontal="right" vertical="center" wrapText="1"/>
    </xf>
    <xf numFmtId="0" fontId="1" fillId="0" borderId="11" xfId="0" applyFont="1" applyBorder="1" applyAlignment="1">
      <alignment/>
    </xf>
    <xf numFmtId="0" fontId="0" fillId="0" borderId="0" xfId="0" applyFont="1" applyAlignment="1">
      <alignment/>
    </xf>
    <xf numFmtId="4" fontId="8" fillId="0" borderId="11" xfId="0" applyNumberFormat="1" applyFont="1" applyBorder="1" applyAlignment="1">
      <alignment/>
    </xf>
    <xf numFmtId="4" fontId="1" fillId="0" borderId="11" xfId="0" applyNumberFormat="1" applyFont="1" applyBorder="1" applyAlignment="1">
      <alignment/>
    </xf>
    <xf numFmtId="173" fontId="61" fillId="0" borderId="11" xfId="0" applyNumberFormat="1" applyFont="1" applyBorder="1" applyAlignment="1">
      <alignment horizontal="right" vertical="center" wrapText="1"/>
    </xf>
    <xf numFmtId="173" fontId="11" fillId="0" borderId="11" xfId="0" applyNumberFormat="1" applyFont="1" applyBorder="1" applyAlignment="1">
      <alignment/>
    </xf>
    <xf numFmtId="0" fontId="2" fillId="0" borderId="0" xfId="0" applyFont="1" applyAlignment="1">
      <alignment horizontal="center" vertical="center" wrapText="1"/>
    </xf>
    <xf numFmtId="0" fontId="12" fillId="0" borderId="0" xfId="0" applyFont="1" applyFill="1" applyBorder="1" applyAlignment="1">
      <alignment horizontal="right" wrapText="1"/>
    </xf>
    <xf numFmtId="0" fontId="2" fillId="0" borderId="0" xfId="0" applyFont="1" applyFill="1" applyAlignment="1">
      <alignment horizontal="center" vertical="center" wrapText="1"/>
    </xf>
    <xf numFmtId="0" fontId="66" fillId="0" borderId="0" xfId="0" applyFont="1" applyAlignment="1">
      <alignment horizontal="center" wrapText="1"/>
    </xf>
    <xf numFmtId="0" fontId="59" fillId="0" borderId="15"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5" xfId="0" applyFont="1" applyBorder="1" applyAlignment="1">
      <alignment horizontal="center" vertical="center"/>
    </xf>
    <xf numFmtId="0" fontId="59" fillId="0" borderId="14" xfId="0" applyFont="1" applyBorder="1" applyAlignment="1">
      <alignment horizontal="center" vertical="center"/>
    </xf>
    <xf numFmtId="0" fontId="59" fillId="0" borderId="12" xfId="0" applyFont="1" applyBorder="1" applyAlignment="1">
      <alignment horizontal="center" vertical="center"/>
    </xf>
    <xf numFmtId="0" fontId="13" fillId="0" borderId="0" xfId="0" applyFont="1" applyAlignment="1">
      <alignment horizontal="center" wrapText="1"/>
    </xf>
    <xf numFmtId="0" fontId="61" fillId="0" borderId="0" xfId="0" applyFont="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9" fillId="0" borderId="0" xfId="0" applyFont="1" applyFill="1" applyAlignment="1">
      <alignment horizontal="right"/>
    </xf>
    <xf numFmtId="0" fontId="13" fillId="0" borderId="0" xfId="59" applyFont="1" applyAlignment="1">
      <alignment horizontal="center" vertical="center" wrapText="1"/>
      <protection/>
    </xf>
    <xf numFmtId="0" fontId="11" fillId="0" borderId="11" xfId="0" applyFont="1" applyBorder="1" applyAlignment="1">
      <alignment horizontal="center" vertical="center" wrapText="1"/>
    </xf>
    <xf numFmtId="0" fontId="66" fillId="0" borderId="0" xfId="0" applyFont="1" applyAlignment="1">
      <alignment horizontal="center" vertical="center" wrapText="1"/>
    </xf>
    <xf numFmtId="0" fontId="2" fillId="0" borderId="0" xfId="0" applyNumberFormat="1" applyFont="1" applyAlignment="1">
      <alignment horizontal="center" wrapText="1"/>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0" fillId="0" borderId="11" xfId="0" applyBorder="1" applyAlignment="1">
      <alignment horizontal="center" vertical="center"/>
    </xf>
    <xf numFmtId="0" fontId="13" fillId="0" borderId="0" xfId="0" applyFont="1" applyAlignment="1">
      <alignment horizontal="center" vertical="center" wrapText="1"/>
    </xf>
    <xf numFmtId="0" fontId="13" fillId="0" borderId="0" xfId="0" applyFont="1" applyFill="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67" fillId="0" borderId="0" xfId="0" applyFont="1" applyFill="1" applyAlignment="1">
      <alignment horizontal="center" vertical="center" wrapText="1"/>
    </xf>
    <xf numFmtId="0" fontId="1" fillId="0" borderId="11" xfId="0" applyFont="1" applyBorder="1" applyAlignment="1">
      <alignment horizont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 fillId="0" borderId="11" xfId="0" applyFont="1" applyBorder="1" applyAlignment="1">
      <alignment horizontal="center" vertical="top" wrapText="1"/>
    </xf>
  </cellXfs>
  <cellStyles count="57">
    <cellStyle name="Normal" xfId="0"/>
    <cellStyle name="”€ќђќ‘ћ‚›‰" xfId="15"/>
    <cellStyle name="”€љ‘€ђћ‚ђќќ›‰" xfId="16"/>
    <cellStyle name="„…ќ…†ќ›‰" xfId="17"/>
    <cellStyle name="€’ћѓћ‚›‰" xfId="18"/>
    <cellStyle name="‡ђѓћ‹ћ‚ћљ1" xfId="19"/>
    <cellStyle name="‡ђѓћ‹ћ‚ћљ2" xfId="20"/>
    <cellStyle name="20% — акцент1" xfId="21"/>
    <cellStyle name="20% — акцент2" xfId="22"/>
    <cellStyle name="20% — акцент3" xfId="23"/>
    <cellStyle name="20% — акцент4" xfId="24"/>
    <cellStyle name="20% — акцент5" xfId="25"/>
    <cellStyle name="20% — акцент6"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3"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 name="Џђћ–…ќ’ќ›‰"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B20"/>
  <sheetViews>
    <sheetView view="pageBreakPreview" zoomScaleSheetLayoutView="100" zoomScalePageLayoutView="0" workbookViewId="0" topLeftCell="A1">
      <selection activeCell="B17" sqref="B17"/>
    </sheetView>
  </sheetViews>
  <sheetFormatPr defaultColWidth="9.00390625" defaultRowHeight="12.75"/>
  <cols>
    <col min="1" max="1" width="58.125" style="0" customWidth="1"/>
    <col min="2" max="2" width="26.00390625" style="0" customWidth="1"/>
  </cols>
  <sheetData>
    <row r="1" spans="1:2" s="55" customFormat="1" ht="15">
      <c r="A1" s="53"/>
      <c r="B1" s="54" t="s">
        <v>69</v>
      </c>
    </row>
    <row r="2" spans="1:2" s="55" customFormat="1" ht="15">
      <c r="A2" s="53"/>
      <c r="B2" s="54" t="s">
        <v>0</v>
      </c>
    </row>
    <row r="3" spans="1:2" s="55" customFormat="1" ht="15">
      <c r="A3" s="53"/>
      <c r="B3" s="54" t="s">
        <v>86</v>
      </c>
    </row>
    <row r="4" spans="1:2" s="55" customFormat="1" ht="15" customHeight="1">
      <c r="A4" s="144" t="s">
        <v>87</v>
      </c>
      <c r="B4" s="144"/>
    </row>
    <row r="5" spans="1:2" ht="15">
      <c r="A5" s="7"/>
      <c r="B5" s="8"/>
    </row>
    <row r="6" spans="1:2" ht="15">
      <c r="A6" s="7"/>
      <c r="B6" s="8"/>
    </row>
    <row r="7" spans="1:2" ht="137.25" customHeight="1">
      <c r="A7" s="143" t="s">
        <v>88</v>
      </c>
      <c r="B7" s="143"/>
    </row>
    <row r="8" spans="1:2" ht="15.75">
      <c r="A8" s="2"/>
      <c r="B8" s="2"/>
    </row>
    <row r="9" ht="14.25">
      <c r="B9" s="41" t="s">
        <v>5</v>
      </c>
    </row>
    <row r="10" spans="1:2" ht="18.75" customHeight="1">
      <c r="A10" s="9" t="s">
        <v>57</v>
      </c>
      <c r="B10" s="10" t="s">
        <v>1</v>
      </c>
    </row>
    <row r="11" spans="1:2" ht="15">
      <c r="A11" s="13" t="s">
        <v>62</v>
      </c>
      <c r="B11" s="11">
        <f>SUM(B12:B20)</f>
        <v>2098000</v>
      </c>
    </row>
    <row r="12" spans="1:2" ht="14.25">
      <c r="A12" s="15" t="s">
        <v>8</v>
      </c>
      <c r="B12" s="6">
        <v>961367</v>
      </c>
    </row>
    <row r="13" spans="1:2" ht="14.25">
      <c r="A13" s="16" t="s">
        <v>32</v>
      </c>
      <c r="B13" s="6">
        <v>276334</v>
      </c>
    </row>
    <row r="14" spans="1:2" ht="14.25">
      <c r="A14" s="15" t="s">
        <v>24</v>
      </c>
      <c r="B14" s="6">
        <v>111781</v>
      </c>
    </row>
    <row r="15" spans="1:2" ht="14.25">
      <c r="A15" s="16" t="s">
        <v>37</v>
      </c>
      <c r="B15" s="6">
        <v>87543</v>
      </c>
    </row>
    <row r="16" spans="1:2" ht="14.25">
      <c r="A16" s="16" t="s">
        <v>33</v>
      </c>
      <c r="B16" s="6">
        <v>65918</v>
      </c>
    </row>
    <row r="17" spans="1:2" ht="14.25">
      <c r="A17" s="16" t="s">
        <v>38</v>
      </c>
      <c r="B17" s="6">
        <v>148087</v>
      </c>
    </row>
    <row r="18" spans="1:2" ht="14.25">
      <c r="A18" s="16" t="s">
        <v>35</v>
      </c>
      <c r="B18" s="6">
        <v>85368</v>
      </c>
    </row>
    <row r="19" spans="1:2" ht="14.25">
      <c r="A19" s="16" t="s">
        <v>36</v>
      </c>
      <c r="B19" s="6">
        <v>190971</v>
      </c>
    </row>
    <row r="20" spans="1:2" ht="14.25">
      <c r="A20" s="16" t="s">
        <v>34</v>
      </c>
      <c r="B20" s="6">
        <v>170631</v>
      </c>
    </row>
  </sheetData>
  <sheetProtection/>
  <mergeCells count="2">
    <mergeCell ref="A7:B7"/>
    <mergeCell ref="A4:B4"/>
  </mergeCells>
  <printOptions horizontalCentered="1"/>
  <pageMargins left="0.7874015748031497" right="0.3937007874015748" top="0.7874015748031497" bottom="0.3937007874015748" header="0.5118110236220472" footer="0.5118110236220472"/>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rgb="FFFFFF00"/>
  </sheetPr>
  <dimension ref="A1:F11"/>
  <sheetViews>
    <sheetView zoomScalePageLayoutView="0" workbookViewId="0" topLeftCell="A1">
      <selection activeCell="A5" sqref="A5"/>
    </sheetView>
  </sheetViews>
  <sheetFormatPr defaultColWidth="9.00390625" defaultRowHeight="12.75"/>
  <cols>
    <col min="1" max="1" width="60.375" style="60" customWidth="1"/>
    <col min="2" max="2" width="21.25390625" style="64" customWidth="1"/>
    <col min="3" max="16384" width="9.125" style="60" customWidth="1"/>
  </cols>
  <sheetData>
    <row r="1" spans="1:2" ht="14.25">
      <c r="A1" s="60"/>
      <c r="B1" s="26" t="s">
        <v>17</v>
      </c>
    </row>
    <row r="2" spans="1:2" ht="14.25">
      <c r="A2" s="60"/>
      <c r="B2" s="26" t="s">
        <v>72</v>
      </c>
    </row>
    <row r="4" spans="1:2" ht="129" customHeight="1">
      <c r="A4" s="146" t="s">
        <v>101</v>
      </c>
      <c r="B4" s="146"/>
    </row>
    <row r="5" ht="15">
      <c r="A5" s="65"/>
    </row>
    <row r="6" spans="1:2" ht="15">
      <c r="A6" s="65"/>
      <c r="B6" s="66" t="s">
        <v>6</v>
      </c>
    </row>
    <row r="7" spans="1:2" ht="14.25">
      <c r="A7" s="147" t="s">
        <v>57</v>
      </c>
      <c r="B7" s="150" t="s">
        <v>1</v>
      </c>
    </row>
    <row r="8" spans="1:2" ht="14.25">
      <c r="A8" s="148"/>
      <c r="B8" s="151"/>
    </row>
    <row r="9" spans="1:2" ht="2.25" customHeight="1">
      <c r="A9" s="149"/>
      <c r="B9" s="152"/>
    </row>
    <row r="10" spans="1:6" ht="15">
      <c r="A10" s="67" t="s">
        <v>29</v>
      </c>
      <c r="B10" s="68">
        <f>SUM(B11:B11)</f>
        <v>365</v>
      </c>
      <c r="D10" s="69"/>
      <c r="E10" s="69"/>
      <c r="F10" s="69"/>
    </row>
    <row r="11" spans="1:4" ht="14.25">
      <c r="A11" s="15" t="s">
        <v>8</v>
      </c>
      <c r="B11" s="70">
        <v>365</v>
      </c>
      <c r="D11" s="69"/>
    </row>
  </sheetData>
  <sheetProtection/>
  <mergeCells count="3">
    <mergeCell ref="A4:B4"/>
    <mergeCell ref="A7:A9"/>
    <mergeCell ref="B7:B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B13"/>
  <sheetViews>
    <sheetView zoomScalePageLayoutView="0" workbookViewId="0" topLeftCell="A1">
      <selection activeCell="C12" sqref="C12"/>
    </sheetView>
  </sheetViews>
  <sheetFormatPr defaultColWidth="9.00390625" defaultRowHeight="12.75"/>
  <cols>
    <col min="1" max="1" width="54.00390625" style="103" customWidth="1"/>
    <col min="2" max="2" width="19.125" style="103" customWidth="1"/>
    <col min="3" max="16384" width="9.125" style="103" customWidth="1"/>
  </cols>
  <sheetData>
    <row r="1" ht="14.25">
      <c r="B1" s="26" t="s">
        <v>12</v>
      </c>
    </row>
    <row r="2" ht="14.25">
      <c r="B2" s="26" t="s">
        <v>72</v>
      </c>
    </row>
    <row r="5" spans="1:2" ht="143.25" customHeight="1">
      <c r="A5" s="154" t="s">
        <v>93</v>
      </c>
      <c r="B5" s="154"/>
    </row>
    <row r="6" spans="1:2" ht="15.75">
      <c r="A6" s="118"/>
      <c r="B6" s="106"/>
    </row>
    <row r="7" spans="1:2" ht="15">
      <c r="A7" s="106"/>
      <c r="B7" s="107" t="s">
        <v>61</v>
      </c>
    </row>
    <row r="8" spans="1:2" ht="14.25">
      <c r="A8" s="99" t="s">
        <v>57</v>
      </c>
      <c r="B8" s="99" t="s">
        <v>1</v>
      </c>
    </row>
    <row r="9" spans="1:2" ht="15">
      <c r="A9" s="104" t="s">
        <v>29</v>
      </c>
      <c r="B9" s="114">
        <f>SUM(B10:B12)</f>
        <v>7882.2</v>
      </c>
    </row>
    <row r="10" spans="1:2" ht="14.25">
      <c r="A10" s="105" t="s">
        <v>32</v>
      </c>
      <c r="B10" s="119">
        <v>3971</v>
      </c>
    </row>
    <row r="11" spans="1:2" ht="14.25">
      <c r="A11" s="105" t="s">
        <v>44</v>
      </c>
      <c r="B11" s="119">
        <v>800</v>
      </c>
    </row>
    <row r="12" spans="1:2" ht="14.25">
      <c r="A12" s="105" t="s">
        <v>36</v>
      </c>
      <c r="B12" s="119">
        <v>3111.2</v>
      </c>
    </row>
    <row r="13" spans="1:2" ht="14.25">
      <c r="A13" s="112"/>
      <c r="B13" s="112"/>
    </row>
  </sheetData>
  <sheetProtection/>
  <mergeCells count="1">
    <mergeCell ref="A5:B5"/>
  </mergeCells>
  <printOptions/>
  <pageMargins left="0.7" right="0.7" top="0.75" bottom="0.75" header="0.3" footer="0.3"/>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B11"/>
  <sheetViews>
    <sheetView zoomScalePageLayoutView="0" workbookViewId="0" topLeftCell="A1">
      <selection activeCell="R35" sqref="R35"/>
    </sheetView>
  </sheetViews>
  <sheetFormatPr defaultColWidth="9.00390625" defaultRowHeight="12.75"/>
  <cols>
    <col min="1" max="1" width="66.00390625" style="0" customWidth="1"/>
    <col min="2" max="2" width="16.875" style="0" customWidth="1"/>
  </cols>
  <sheetData>
    <row r="1" spans="1:2" ht="15">
      <c r="A1" s="19"/>
      <c r="B1" s="20" t="s">
        <v>13</v>
      </c>
    </row>
    <row r="2" spans="1:2" ht="15">
      <c r="A2" s="19"/>
      <c r="B2" s="20" t="s">
        <v>30</v>
      </c>
    </row>
    <row r="5" spans="1:2" ht="142.5" customHeight="1">
      <c r="A5" s="145" t="s">
        <v>103</v>
      </c>
      <c r="B5" s="145"/>
    </row>
    <row r="6" spans="1:2" ht="15.75">
      <c r="A6" s="61"/>
      <c r="B6" s="61"/>
    </row>
    <row r="7" spans="1:2" ht="15.75">
      <c r="A7" s="61"/>
      <c r="B7" s="23" t="s">
        <v>5</v>
      </c>
    </row>
    <row r="8" spans="1:2" ht="14.25" customHeight="1">
      <c r="A8" s="155" t="s">
        <v>57</v>
      </c>
      <c r="B8" s="155" t="s">
        <v>1</v>
      </c>
    </row>
    <row r="9" spans="1:2" ht="2.25" customHeight="1">
      <c r="A9" s="156"/>
      <c r="B9" s="156"/>
    </row>
    <row r="10" spans="1:2" ht="15">
      <c r="A10" s="27" t="s">
        <v>62</v>
      </c>
      <c r="B10" s="11">
        <f>SUM(B11:B11)</f>
        <v>8799.9</v>
      </c>
    </row>
    <row r="11" spans="1:2" ht="14.25">
      <c r="A11" s="15" t="s">
        <v>8</v>
      </c>
      <c r="B11" s="28">
        <v>8799.9</v>
      </c>
    </row>
  </sheetData>
  <sheetProtection/>
  <mergeCells count="3">
    <mergeCell ref="A5:B5"/>
    <mergeCell ref="A8:A9"/>
    <mergeCell ref="B8:B9"/>
  </mergeCells>
  <printOptions/>
  <pageMargins left="0.7" right="0.7" top="0.75" bottom="0.75" header="0.3" footer="0.3"/>
  <pageSetup fitToHeight="0"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B20"/>
  <sheetViews>
    <sheetView zoomScalePageLayoutView="0" workbookViewId="0" topLeftCell="A1">
      <selection activeCell="B20" sqref="B20"/>
    </sheetView>
  </sheetViews>
  <sheetFormatPr defaultColWidth="9.00390625" defaultRowHeight="12.75"/>
  <cols>
    <col min="1" max="1" width="55.125" style="0" customWidth="1"/>
    <col min="2" max="2" width="19.00390625" style="0" customWidth="1"/>
  </cols>
  <sheetData>
    <row r="1" spans="1:2" ht="15">
      <c r="A1" s="19"/>
      <c r="B1" s="20" t="s">
        <v>16</v>
      </c>
    </row>
    <row r="2" spans="1:2" ht="15">
      <c r="A2" s="19"/>
      <c r="B2" s="20" t="s">
        <v>30</v>
      </c>
    </row>
    <row r="3" spans="1:2" ht="15">
      <c r="A3" s="19"/>
      <c r="B3" s="20"/>
    </row>
    <row r="4" spans="1:2" ht="15">
      <c r="A4" s="19"/>
      <c r="B4" s="20"/>
    </row>
    <row r="5" spans="1:2" ht="15">
      <c r="A5" s="19"/>
      <c r="B5" s="20"/>
    </row>
    <row r="6" spans="1:2" ht="124.5" customHeight="1">
      <c r="A6" s="145" t="s">
        <v>124</v>
      </c>
      <c r="B6" s="145"/>
    </row>
    <row r="7" spans="1:2" ht="15.75">
      <c r="A7" s="21"/>
      <c r="B7" s="21"/>
    </row>
    <row r="8" ht="12.75">
      <c r="A8" s="22"/>
    </row>
    <row r="9" spans="1:2" ht="21.75" customHeight="1">
      <c r="A9" s="155" t="s">
        <v>57</v>
      </c>
      <c r="B9" s="155" t="s">
        <v>1</v>
      </c>
    </row>
    <row r="10" spans="1:2" ht="21.75" customHeight="1">
      <c r="A10" s="156"/>
      <c r="B10" s="156"/>
    </row>
    <row r="11" spans="1:2" ht="15">
      <c r="A11" s="27" t="s">
        <v>62</v>
      </c>
      <c r="B11" s="11">
        <f>SUM(B12:B20)</f>
        <v>1764</v>
      </c>
    </row>
    <row r="12" spans="1:2" ht="14.25">
      <c r="A12" s="15" t="s">
        <v>8</v>
      </c>
      <c r="B12" s="57">
        <v>763.1</v>
      </c>
    </row>
    <row r="13" spans="1:2" ht="14.25">
      <c r="A13" s="16" t="s">
        <v>32</v>
      </c>
      <c r="B13" s="57">
        <v>242.4</v>
      </c>
    </row>
    <row r="14" spans="1:2" ht="14.25">
      <c r="A14" s="15" t="s">
        <v>24</v>
      </c>
      <c r="B14" s="81">
        <v>158.5</v>
      </c>
    </row>
    <row r="15" spans="1:2" ht="14.25">
      <c r="A15" s="16" t="s">
        <v>37</v>
      </c>
      <c r="B15" s="57">
        <v>66.8</v>
      </c>
    </row>
    <row r="16" spans="1:2" ht="14.25">
      <c r="A16" s="16" t="s">
        <v>33</v>
      </c>
      <c r="B16" s="57">
        <v>71.7</v>
      </c>
    </row>
    <row r="17" spans="1:2" ht="14.25">
      <c r="A17" s="16" t="s">
        <v>38</v>
      </c>
      <c r="B17" s="57">
        <v>101.1</v>
      </c>
    </row>
    <row r="18" spans="1:2" ht="14.25">
      <c r="A18" s="16" t="s">
        <v>35</v>
      </c>
      <c r="B18" s="57">
        <v>94</v>
      </c>
    </row>
    <row r="19" spans="1:2" ht="16.5" customHeight="1">
      <c r="A19" s="16" t="s">
        <v>36</v>
      </c>
      <c r="B19" s="57">
        <v>164.7</v>
      </c>
    </row>
    <row r="20" spans="1:2" ht="14.25">
      <c r="A20" s="16" t="s">
        <v>34</v>
      </c>
      <c r="B20" s="57">
        <v>101.7</v>
      </c>
    </row>
  </sheetData>
  <sheetProtection/>
  <mergeCells count="3">
    <mergeCell ref="A6:B6"/>
    <mergeCell ref="A9:A10"/>
    <mergeCell ref="B9:B10"/>
  </mergeCells>
  <printOptions/>
  <pageMargins left="0.7" right="0.7" top="0.75" bottom="0.75" header="0.3" footer="0.3"/>
  <pageSetup fitToHeight="0"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C19"/>
  <sheetViews>
    <sheetView zoomScalePageLayoutView="0" workbookViewId="0" topLeftCell="A1">
      <selection activeCell="B20" sqref="B20"/>
    </sheetView>
  </sheetViews>
  <sheetFormatPr defaultColWidth="9.00390625" defaultRowHeight="12.75"/>
  <cols>
    <col min="1" max="1" width="56.875" style="0" customWidth="1"/>
    <col min="2" max="2" width="19.25390625" style="0" customWidth="1"/>
  </cols>
  <sheetData>
    <row r="1" spans="1:2" ht="15">
      <c r="A1" s="19"/>
      <c r="B1" s="20" t="s">
        <v>14</v>
      </c>
    </row>
    <row r="2" spans="1:2" ht="15">
      <c r="A2" s="19"/>
      <c r="B2" s="20" t="s">
        <v>73</v>
      </c>
    </row>
    <row r="3" spans="1:2" ht="15">
      <c r="A3" s="157"/>
      <c r="B3" s="157"/>
    </row>
    <row r="4" spans="1:2" ht="15">
      <c r="A4" s="19"/>
      <c r="B4" s="20"/>
    </row>
    <row r="5" spans="1:2" ht="14.25" customHeight="1">
      <c r="A5" s="19"/>
      <c r="B5" s="19"/>
    </row>
    <row r="6" spans="1:2" ht="18" customHeight="1">
      <c r="A6" s="19"/>
      <c r="B6" s="19"/>
    </row>
    <row r="7" spans="1:29" ht="131.25" customHeight="1">
      <c r="A7" s="158" t="s">
        <v>104</v>
      </c>
      <c r="B7" s="158"/>
      <c r="C7" s="62"/>
      <c r="D7" s="62"/>
      <c r="E7" s="62"/>
      <c r="F7" s="62"/>
      <c r="G7" s="62"/>
      <c r="H7" s="62"/>
      <c r="I7" s="62"/>
      <c r="J7" s="62"/>
      <c r="K7" s="62"/>
      <c r="L7" s="62"/>
      <c r="M7" s="62"/>
      <c r="N7" s="62"/>
      <c r="O7" s="62"/>
      <c r="P7" s="62"/>
      <c r="Q7" s="62"/>
      <c r="R7" s="62"/>
      <c r="S7" s="62"/>
      <c r="T7" s="62"/>
      <c r="U7" s="62"/>
      <c r="V7" s="62"/>
      <c r="W7" s="62"/>
      <c r="X7" s="62"/>
      <c r="Y7" s="62"/>
      <c r="Z7" s="62"/>
      <c r="AA7" s="62"/>
      <c r="AB7" s="62"/>
      <c r="AC7" s="62"/>
    </row>
    <row r="8" spans="1:2" ht="15">
      <c r="A8" s="32"/>
      <c r="B8" s="33" t="s">
        <v>6</v>
      </c>
    </row>
    <row r="9" spans="1:2" ht="21" customHeight="1">
      <c r="A9" s="24" t="s">
        <v>57</v>
      </c>
      <c r="B9" s="24" t="s">
        <v>1</v>
      </c>
    </row>
    <row r="10" spans="1:2" ht="15">
      <c r="A10" s="27" t="s">
        <v>62</v>
      </c>
      <c r="B10" s="11">
        <f>SUM(B11:B19)</f>
        <v>36632</v>
      </c>
    </row>
    <row r="11" spans="1:2" ht="14.25">
      <c r="A11" s="15" t="s">
        <v>8</v>
      </c>
      <c r="B11" s="28">
        <v>20620.9</v>
      </c>
    </row>
    <row r="12" spans="1:2" ht="14.25">
      <c r="A12" s="16" t="s">
        <v>32</v>
      </c>
      <c r="B12" s="28">
        <v>3427.7</v>
      </c>
    </row>
    <row r="13" spans="1:2" ht="14.25">
      <c r="A13" s="15" t="s">
        <v>24</v>
      </c>
      <c r="B13" s="6">
        <v>1303.8</v>
      </c>
    </row>
    <row r="14" spans="1:2" ht="14.25">
      <c r="A14" s="15" t="s">
        <v>37</v>
      </c>
      <c r="B14" s="6">
        <v>675.4</v>
      </c>
    </row>
    <row r="15" spans="1:2" ht="14.25">
      <c r="A15" s="16" t="s">
        <v>33</v>
      </c>
      <c r="B15" s="6">
        <v>1110</v>
      </c>
    </row>
    <row r="16" spans="1:2" ht="14.25">
      <c r="A16" s="16" t="s">
        <v>38</v>
      </c>
      <c r="B16" s="6">
        <v>2736.1</v>
      </c>
    </row>
    <row r="17" spans="1:2" ht="14.25">
      <c r="A17" s="16" t="s">
        <v>35</v>
      </c>
      <c r="B17" s="6">
        <v>2018.1</v>
      </c>
    </row>
    <row r="18" spans="1:2" ht="14.25">
      <c r="A18" s="16" t="s">
        <v>36</v>
      </c>
      <c r="B18" s="6">
        <v>1538.3</v>
      </c>
    </row>
    <row r="19" spans="1:2" ht="14.25">
      <c r="A19" s="16" t="s">
        <v>34</v>
      </c>
      <c r="B19" s="6">
        <v>3201.7</v>
      </c>
    </row>
  </sheetData>
  <sheetProtection/>
  <mergeCells count="2">
    <mergeCell ref="A3:B3"/>
    <mergeCell ref="A7:B7"/>
  </mergeCells>
  <printOptions/>
  <pageMargins left="0.7" right="0.7" top="0.75" bottom="0.75" header="0.3" footer="0.3"/>
  <pageSetup fitToHeight="0"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C12"/>
  <sheetViews>
    <sheetView zoomScalePageLayoutView="0" workbookViewId="0" topLeftCell="A1">
      <selection activeCell="A4" sqref="A4:C4"/>
    </sheetView>
  </sheetViews>
  <sheetFormatPr defaultColWidth="9.00390625" defaultRowHeight="12.75"/>
  <cols>
    <col min="1" max="1" width="46.875" style="60" customWidth="1"/>
    <col min="2" max="2" width="16.25390625" style="64" customWidth="1"/>
    <col min="3" max="3" width="20.125" style="60" customWidth="1"/>
    <col min="4" max="16384" width="9.125" style="60" customWidth="1"/>
  </cols>
  <sheetData>
    <row r="1" ht="14.25">
      <c r="C1" s="26" t="s">
        <v>9</v>
      </c>
    </row>
    <row r="2" ht="14.25">
      <c r="C2" s="26" t="s">
        <v>72</v>
      </c>
    </row>
    <row r="4" spans="1:3" ht="141.75" customHeight="1">
      <c r="A4" s="160" t="s">
        <v>138</v>
      </c>
      <c r="B4" s="160"/>
      <c r="C4" s="160"/>
    </row>
    <row r="5" ht="15">
      <c r="A5" s="65"/>
    </row>
    <row r="6" spans="1:3" ht="15">
      <c r="A6" s="65"/>
      <c r="C6" s="66" t="s">
        <v>6</v>
      </c>
    </row>
    <row r="7" spans="1:3" ht="14.25">
      <c r="A7" s="159" t="s">
        <v>57</v>
      </c>
      <c r="B7" s="159" t="s">
        <v>1</v>
      </c>
      <c r="C7" s="159"/>
    </row>
    <row r="8" spans="1:3" ht="14.25">
      <c r="A8" s="159"/>
      <c r="B8" s="159" t="s">
        <v>25</v>
      </c>
      <c r="C8" s="99" t="s">
        <v>59</v>
      </c>
    </row>
    <row r="9" spans="1:3" ht="52.5" customHeight="1">
      <c r="A9" s="159"/>
      <c r="B9" s="159"/>
      <c r="C9" s="99" t="s">
        <v>60</v>
      </c>
    </row>
    <row r="10" spans="1:3" ht="15">
      <c r="A10" s="100" t="s">
        <v>29</v>
      </c>
      <c r="B10" s="102">
        <f>B11+B12</f>
        <v>25222.5</v>
      </c>
      <c r="C10" s="102">
        <f>C11+C12</f>
        <v>19527.199999999997</v>
      </c>
    </row>
    <row r="11" spans="1:3" ht="14.25">
      <c r="A11" s="120" t="s">
        <v>8</v>
      </c>
      <c r="B11" s="121">
        <v>11422.4</v>
      </c>
      <c r="C11" s="121">
        <v>10394.3</v>
      </c>
    </row>
    <row r="12" spans="1:3" ht="16.5" customHeight="1">
      <c r="A12" s="101" t="s">
        <v>32</v>
      </c>
      <c r="B12" s="121">
        <v>13800.1</v>
      </c>
      <c r="C12" s="121">
        <v>9132.9</v>
      </c>
    </row>
  </sheetData>
  <sheetProtection/>
  <mergeCells count="4">
    <mergeCell ref="A7:A9"/>
    <mergeCell ref="B7:C7"/>
    <mergeCell ref="B8:B9"/>
    <mergeCell ref="A4:C4"/>
  </mergeCells>
  <printOptions/>
  <pageMargins left="0.7" right="0.7" top="0.75" bottom="0.75" header="0.3" footer="0.3"/>
  <pageSetup fitToHeight="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D11"/>
  <sheetViews>
    <sheetView zoomScalePageLayoutView="0" workbookViewId="0" topLeftCell="A1">
      <selection activeCell="N17" sqref="N17"/>
    </sheetView>
  </sheetViews>
  <sheetFormatPr defaultColWidth="9.00390625" defaultRowHeight="12.75"/>
  <cols>
    <col min="1" max="1" width="58.875" style="0" customWidth="1"/>
    <col min="2" max="2" width="21.00390625" style="0" customWidth="1"/>
  </cols>
  <sheetData>
    <row r="1" ht="14.25">
      <c r="B1" s="26" t="s">
        <v>15</v>
      </c>
    </row>
    <row r="2" ht="14.25">
      <c r="B2" s="26" t="s">
        <v>30</v>
      </c>
    </row>
    <row r="3" ht="14.25">
      <c r="B3" s="26"/>
    </row>
    <row r="4" spans="1:4" ht="153" customHeight="1">
      <c r="A4" s="158" t="s">
        <v>105</v>
      </c>
      <c r="B4" s="158"/>
      <c r="C4" s="72"/>
      <c r="D4" s="72"/>
    </row>
    <row r="5" spans="1:2" ht="15.75">
      <c r="A5" s="21"/>
      <c r="B5" s="21"/>
    </row>
    <row r="6" spans="1:2" ht="14.25">
      <c r="A6" s="25"/>
      <c r="B6" s="26" t="s">
        <v>7</v>
      </c>
    </row>
    <row r="7" spans="1:3" ht="34.5" customHeight="1">
      <c r="A7" s="24" t="s">
        <v>3</v>
      </c>
      <c r="B7" s="24" t="s">
        <v>1</v>
      </c>
      <c r="C7" s="43"/>
    </row>
    <row r="8" spans="1:2" ht="15.75" customHeight="1">
      <c r="A8" s="27" t="s">
        <v>2</v>
      </c>
      <c r="B8" s="11">
        <f>SUM(B9:B11)</f>
        <v>5480.8</v>
      </c>
    </row>
    <row r="9" spans="1:2" ht="14.25">
      <c r="A9" s="15" t="s">
        <v>8</v>
      </c>
      <c r="B9" s="6">
        <v>5373.8</v>
      </c>
    </row>
    <row r="10" spans="1:2" ht="14.25">
      <c r="A10" s="16" t="s">
        <v>33</v>
      </c>
      <c r="B10" s="37">
        <v>49</v>
      </c>
    </row>
    <row r="11" spans="1:2" ht="14.25">
      <c r="A11" s="16" t="s">
        <v>36</v>
      </c>
      <c r="B11" s="37">
        <v>58</v>
      </c>
    </row>
  </sheetData>
  <sheetProtection/>
  <mergeCells count="1">
    <mergeCell ref="A4:B4"/>
  </mergeCells>
  <printOptions/>
  <pageMargins left="0.7" right="0.7" top="0.75" bottom="0.75" header="0.3" footer="0.3"/>
  <pageSetup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B19"/>
  <sheetViews>
    <sheetView zoomScalePageLayoutView="0" workbookViewId="0" topLeftCell="A1">
      <selection activeCell="B10" sqref="B10"/>
    </sheetView>
  </sheetViews>
  <sheetFormatPr defaultColWidth="9.00390625" defaultRowHeight="12.75"/>
  <cols>
    <col min="1" max="1" width="56.875" style="0" customWidth="1"/>
    <col min="2" max="2" width="22.625" style="0" customWidth="1"/>
  </cols>
  <sheetData>
    <row r="1" spans="1:2" ht="15">
      <c r="A1" s="19"/>
      <c r="B1" s="20" t="s">
        <v>22</v>
      </c>
    </row>
    <row r="2" spans="1:2" ht="15">
      <c r="A2" s="19"/>
      <c r="B2" s="20" t="s">
        <v>30</v>
      </c>
    </row>
    <row r="5" spans="1:2" ht="124.5" customHeight="1">
      <c r="A5" s="161" t="s">
        <v>106</v>
      </c>
      <c r="B5" s="161"/>
    </row>
    <row r="6" spans="1:2" ht="16.5" customHeight="1">
      <c r="A6" s="158"/>
      <c r="B6" s="158"/>
    </row>
    <row r="7" spans="1:2" ht="15.75">
      <c r="A7" s="21"/>
      <c r="B7" s="21"/>
    </row>
    <row r="8" spans="1:2" ht="14.25">
      <c r="A8" s="25"/>
      <c r="B8" s="26" t="s">
        <v>7</v>
      </c>
    </row>
    <row r="9" spans="1:2" ht="18.75" customHeight="1">
      <c r="A9" s="24" t="s">
        <v>57</v>
      </c>
      <c r="B9" s="24" t="s">
        <v>1</v>
      </c>
    </row>
    <row r="10" spans="1:2" ht="16.5" customHeight="1">
      <c r="A10" s="27" t="s">
        <v>62</v>
      </c>
      <c r="B10" s="11">
        <f>SUM(B11:B19)</f>
        <v>29665.9</v>
      </c>
    </row>
    <row r="11" spans="1:2" ht="14.25">
      <c r="A11" s="15" t="s">
        <v>8</v>
      </c>
      <c r="B11" s="28">
        <v>20224</v>
      </c>
    </row>
    <row r="12" spans="1:2" ht="14.25">
      <c r="A12" s="15" t="s">
        <v>32</v>
      </c>
      <c r="B12" s="28">
        <v>1369.4</v>
      </c>
    </row>
    <row r="13" spans="1:2" ht="14.25">
      <c r="A13" s="15" t="s">
        <v>24</v>
      </c>
      <c r="B13" s="28">
        <v>1293.6</v>
      </c>
    </row>
    <row r="14" spans="1:2" ht="14.25">
      <c r="A14" s="15" t="s">
        <v>43</v>
      </c>
      <c r="B14" s="6">
        <v>623.9</v>
      </c>
    </row>
    <row r="15" spans="1:2" ht="14.25">
      <c r="A15" s="15" t="s">
        <v>33</v>
      </c>
      <c r="B15" s="6">
        <v>620.5</v>
      </c>
    </row>
    <row r="16" spans="1:2" ht="14.25">
      <c r="A16" s="16" t="s">
        <v>44</v>
      </c>
      <c r="B16" s="6">
        <v>1324.3</v>
      </c>
    </row>
    <row r="17" spans="1:2" ht="14.25">
      <c r="A17" s="16" t="s">
        <v>35</v>
      </c>
      <c r="B17" s="6">
        <v>1005.6</v>
      </c>
    </row>
    <row r="18" spans="1:2" ht="14.25">
      <c r="A18" s="16" t="s">
        <v>36</v>
      </c>
      <c r="B18" s="6">
        <v>1588.7</v>
      </c>
    </row>
    <row r="19" spans="1:2" ht="14.25">
      <c r="A19" s="16" t="s">
        <v>34</v>
      </c>
      <c r="B19" s="6">
        <v>1615.9</v>
      </c>
    </row>
  </sheetData>
  <sheetProtection/>
  <mergeCells count="2">
    <mergeCell ref="A5:B5"/>
    <mergeCell ref="A6:B6"/>
  </mergeCells>
  <printOptions/>
  <pageMargins left="0.7" right="0.7" top="0.75" bottom="0.75" header="0.3" footer="0.3"/>
  <pageSetup fitToHeight="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A1:B13"/>
  <sheetViews>
    <sheetView zoomScalePageLayoutView="0" workbookViewId="0" topLeftCell="A1">
      <selection activeCell="L20" sqref="L20"/>
    </sheetView>
  </sheetViews>
  <sheetFormatPr defaultColWidth="9.00390625" defaultRowHeight="12.75"/>
  <cols>
    <col min="1" max="1" width="57.25390625" style="0" customWidth="1"/>
    <col min="2" max="2" width="24.625" style="0" customWidth="1"/>
  </cols>
  <sheetData>
    <row r="1" spans="1:2" ht="15">
      <c r="A1" s="19"/>
      <c r="B1" s="20" t="s">
        <v>45</v>
      </c>
    </row>
    <row r="2" spans="1:2" ht="15">
      <c r="A2" s="19"/>
      <c r="B2" s="20" t="s">
        <v>30</v>
      </c>
    </row>
    <row r="6" spans="1:2" ht="104.25" customHeight="1">
      <c r="A6" s="143" t="s">
        <v>125</v>
      </c>
      <c r="B6" s="143"/>
    </row>
    <row r="7" spans="1:2" ht="14.25">
      <c r="A7" s="12"/>
      <c r="B7" s="12"/>
    </row>
    <row r="8" spans="1:2" ht="14.25">
      <c r="A8" s="12"/>
      <c r="B8" s="39" t="s">
        <v>28</v>
      </c>
    </row>
    <row r="9" spans="1:2" ht="12.75">
      <c r="A9" s="162" t="s">
        <v>57</v>
      </c>
      <c r="B9" s="165" t="s">
        <v>1</v>
      </c>
    </row>
    <row r="10" spans="1:2" ht="12.75">
      <c r="A10" s="163"/>
      <c r="B10" s="166"/>
    </row>
    <row r="11" spans="1:2" ht="12.75">
      <c r="A11" s="164"/>
      <c r="B11" s="166"/>
    </row>
    <row r="12" spans="1:2" ht="15">
      <c r="A12" s="38" t="s">
        <v>29</v>
      </c>
      <c r="B12" s="40">
        <f>SUM(B13:B13)</f>
        <v>800</v>
      </c>
    </row>
    <row r="13" spans="1:2" ht="14.25">
      <c r="A13" s="15" t="s">
        <v>32</v>
      </c>
      <c r="B13" s="37">
        <v>800</v>
      </c>
    </row>
  </sheetData>
  <sheetProtection/>
  <mergeCells count="3">
    <mergeCell ref="A6:B6"/>
    <mergeCell ref="A9:A11"/>
    <mergeCell ref="B9:B1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C20"/>
  <sheetViews>
    <sheetView zoomScalePageLayoutView="0" workbookViewId="0" topLeftCell="A1">
      <selection activeCell="E9" sqref="E9"/>
    </sheetView>
  </sheetViews>
  <sheetFormatPr defaultColWidth="9.00390625" defaultRowHeight="12.75"/>
  <cols>
    <col min="1" max="1" width="43.25390625" style="0" customWidth="1"/>
    <col min="2" max="2" width="15.75390625" style="0" customWidth="1"/>
    <col min="3" max="3" width="21.875" style="0" customWidth="1"/>
  </cols>
  <sheetData>
    <row r="1" spans="1:3" ht="15">
      <c r="A1" s="19"/>
      <c r="C1" s="20" t="s">
        <v>46</v>
      </c>
    </row>
    <row r="2" spans="1:3" ht="15">
      <c r="A2" s="19"/>
      <c r="C2" s="20" t="s">
        <v>30</v>
      </c>
    </row>
    <row r="6" spans="1:3" ht="113.25" customHeight="1">
      <c r="A6" s="143" t="s">
        <v>94</v>
      </c>
      <c r="B6" s="143"/>
      <c r="C6" s="143"/>
    </row>
    <row r="7" spans="1:2" ht="14.25">
      <c r="A7" s="12"/>
      <c r="B7" s="12"/>
    </row>
    <row r="8" spans="1:3" ht="14.25">
      <c r="A8" s="12"/>
      <c r="C8" s="39" t="s">
        <v>28</v>
      </c>
    </row>
    <row r="9" spans="1:3" ht="14.25">
      <c r="A9" s="159" t="s">
        <v>57</v>
      </c>
      <c r="B9" s="159" t="s">
        <v>1</v>
      </c>
      <c r="C9" s="159"/>
    </row>
    <row r="10" spans="1:3" ht="13.5" customHeight="1">
      <c r="A10" s="159"/>
      <c r="B10" s="159" t="s">
        <v>25</v>
      </c>
      <c r="C10" s="99" t="s">
        <v>59</v>
      </c>
    </row>
    <row r="11" spans="1:3" ht="43.5" customHeight="1">
      <c r="A11" s="159"/>
      <c r="B11" s="159"/>
      <c r="C11" s="99" t="s">
        <v>60</v>
      </c>
    </row>
    <row r="12" spans="1:3" ht="15">
      <c r="A12" s="38" t="s">
        <v>29</v>
      </c>
      <c r="B12" s="40">
        <f>SUM(B13:B20)</f>
        <v>20160.9</v>
      </c>
      <c r="C12" s="40">
        <f>SUM(C13:C20)</f>
        <v>5297</v>
      </c>
    </row>
    <row r="13" spans="1:3" ht="14.25">
      <c r="A13" s="137" t="s">
        <v>8</v>
      </c>
      <c r="B13" s="37">
        <v>5821</v>
      </c>
      <c r="C13" s="37">
        <v>5297</v>
      </c>
    </row>
    <row r="14" spans="1:3" ht="14.25">
      <c r="A14" s="15" t="s">
        <v>32</v>
      </c>
      <c r="B14" s="37">
        <v>3274</v>
      </c>
      <c r="C14" s="47"/>
    </row>
    <row r="15" spans="1:3" ht="14.25">
      <c r="A15" s="15" t="s">
        <v>43</v>
      </c>
      <c r="B15" s="37">
        <v>3863.9</v>
      </c>
      <c r="C15" s="47"/>
    </row>
    <row r="16" spans="1:3" ht="14.25">
      <c r="A16" s="15" t="s">
        <v>33</v>
      </c>
      <c r="B16" s="37">
        <v>3402</v>
      </c>
      <c r="C16" s="47"/>
    </row>
    <row r="17" spans="1:3" ht="14.25">
      <c r="A17" s="16" t="s">
        <v>44</v>
      </c>
      <c r="B17" s="37">
        <v>1140</v>
      </c>
      <c r="C17" s="47"/>
    </row>
    <row r="18" spans="1:3" ht="14.25">
      <c r="A18" s="16" t="s">
        <v>35</v>
      </c>
      <c r="B18" s="37">
        <v>475</v>
      </c>
      <c r="C18" s="47"/>
    </row>
    <row r="19" spans="1:3" ht="14.25">
      <c r="A19" s="16" t="s">
        <v>36</v>
      </c>
      <c r="B19" s="37">
        <v>285</v>
      </c>
      <c r="C19" s="47"/>
    </row>
    <row r="20" spans="1:3" ht="14.25">
      <c r="A20" s="16" t="s">
        <v>34</v>
      </c>
      <c r="B20" s="37">
        <v>1900</v>
      </c>
      <c r="C20" s="47"/>
    </row>
  </sheetData>
  <sheetProtection/>
  <mergeCells count="4">
    <mergeCell ref="A9:A11"/>
    <mergeCell ref="B9:C9"/>
    <mergeCell ref="B10:B11"/>
    <mergeCell ref="A6:C6"/>
  </mergeCells>
  <printOptions/>
  <pageMargins left="0.7" right="0.7" top="0.75" bottom="0.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B20"/>
  <sheetViews>
    <sheetView zoomScalePageLayoutView="0" workbookViewId="0" topLeftCell="A1">
      <selection activeCell="D16" sqref="D16"/>
    </sheetView>
  </sheetViews>
  <sheetFormatPr defaultColWidth="9.00390625" defaultRowHeight="12.75"/>
  <cols>
    <col min="1" max="1" width="54.625" style="0" customWidth="1"/>
    <col min="2" max="2" width="21.375" style="0" customWidth="1"/>
  </cols>
  <sheetData>
    <row r="1" spans="1:2" s="55" customFormat="1" ht="15">
      <c r="A1" s="53"/>
      <c r="B1" s="54" t="s">
        <v>56</v>
      </c>
    </row>
    <row r="2" spans="1:2" s="55" customFormat="1" ht="15">
      <c r="A2" s="53"/>
      <c r="B2" s="54" t="s">
        <v>0</v>
      </c>
    </row>
    <row r="3" spans="1:2" s="55" customFormat="1" ht="15">
      <c r="A3" s="53"/>
      <c r="B3" s="54" t="s">
        <v>86</v>
      </c>
    </row>
    <row r="4" spans="1:2" s="55" customFormat="1" ht="15" customHeight="1">
      <c r="A4" s="144" t="s">
        <v>87</v>
      </c>
      <c r="B4" s="144"/>
    </row>
    <row r="5" spans="1:2" ht="15">
      <c r="A5" s="7"/>
      <c r="B5" s="8"/>
    </row>
    <row r="6" spans="1:2" ht="15">
      <c r="A6" s="7"/>
      <c r="B6" s="8"/>
    </row>
    <row r="7" spans="1:2" ht="153.75" customHeight="1">
      <c r="A7" s="143" t="s">
        <v>89</v>
      </c>
      <c r="B7" s="143"/>
    </row>
    <row r="8" spans="1:2" ht="15.75">
      <c r="A8" s="2"/>
      <c r="B8" s="2"/>
    </row>
    <row r="9" ht="14.25">
      <c r="B9" s="78" t="s">
        <v>5</v>
      </c>
    </row>
    <row r="10" spans="1:2" ht="18.75" customHeight="1">
      <c r="A10" s="9" t="s">
        <v>57</v>
      </c>
      <c r="B10" s="10" t="s">
        <v>1</v>
      </c>
    </row>
    <row r="11" spans="1:2" ht="15">
      <c r="A11" s="13" t="s">
        <v>62</v>
      </c>
      <c r="B11" s="11">
        <f>SUM(B12:B20)</f>
        <v>30000</v>
      </c>
    </row>
    <row r="12" spans="1:2" ht="14.25">
      <c r="A12" s="15" t="s">
        <v>8</v>
      </c>
      <c r="B12" s="6">
        <v>20531</v>
      </c>
    </row>
    <row r="13" spans="1:2" ht="14.25">
      <c r="A13" s="16" t="s">
        <v>32</v>
      </c>
      <c r="B13" s="6">
        <v>2050</v>
      </c>
    </row>
    <row r="14" spans="1:2" ht="14.25">
      <c r="A14" s="15" t="s">
        <v>24</v>
      </c>
      <c r="B14" s="37">
        <v>1047</v>
      </c>
    </row>
    <row r="15" spans="1:2" ht="14.25">
      <c r="A15" s="16" t="s">
        <v>37</v>
      </c>
      <c r="B15" s="37">
        <v>427</v>
      </c>
    </row>
    <row r="16" spans="1:2" ht="14.25">
      <c r="A16" s="16" t="s">
        <v>33</v>
      </c>
      <c r="B16" s="37">
        <v>492</v>
      </c>
    </row>
    <row r="17" spans="1:2" ht="14.25">
      <c r="A17" s="16" t="s">
        <v>38</v>
      </c>
      <c r="B17" s="37">
        <v>1580</v>
      </c>
    </row>
    <row r="18" spans="1:2" ht="14.25">
      <c r="A18" s="16" t="s">
        <v>35</v>
      </c>
      <c r="B18" s="37">
        <v>880</v>
      </c>
    </row>
    <row r="19" spans="1:2" ht="14.25">
      <c r="A19" s="16" t="s">
        <v>36</v>
      </c>
      <c r="B19" s="37">
        <v>1376</v>
      </c>
    </row>
    <row r="20" spans="1:2" ht="14.25">
      <c r="A20" s="16" t="s">
        <v>34</v>
      </c>
      <c r="B20" s="37">
        <v>1617</v>
      </c>
    </row>
  </sheetData>
  <sheetProtection/>
  <mergeCells count="2">
    <mergeCell ref="A4:B4"/>
    <mergeCell ref="A7:B7"/>
  </mergeCells>
  <printOptions/>
  <pageMargins left="0.7" right="0.7" top="0.75" bottom="0.75" header="0.3" footer="0.3"/>
  <pageSetup fitToHeight="0"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FF00"/>
  </sheetPr>
  <dimension ref="A1:C15"/>
  <sheetViews>
    <sheetView zoomScalePageLayoutView="0" workbookViewId="0" topLeftCell="A1">
      <selection activeCell="M24" sqref="M24"/>
    </sheetView>
  </sheetViews>
  <sheetFormatPr defaultColWidth="9.00390625" defaultRowHeight="12.75"/>
  <cols>
    <col min="1" max="1" width="65.375" style="93" customWidth="1"/>
    <col min="2" max="2" width="16.375" style="93" customWidth="1"/>
    <col min="3" max="16384" width="9.125" style="93" customWidth="1"/>
  </cols>
  <sheetData>
    <row r="1" ht="15">
      <c r="B1" s="90" t="s">
        <v>47</v>
      </c>
    </row>
    <row r="2" ht="15">
      <c r="B2" s="90" t="s">
        <v>30</v>
      </c>
    </row>
    <row r="5" spans="1:2" ht="157.5" customHeight="1">
      <c r="A5" s="154" t="s">
        <v>107</v>
      </c>
      <c r="B5" s="154"/>
    </row>
    <row r="6" ht="15">
      <c r="B6" s="94" t="s">
        <v>6</v>
      </c>
    </row>
    <row r="7" spans="1:3" ht="15">
      <c r="A7" s="95" t="s">
        <v>57</v>
      </c>
      <c r="B7" s="95" t="s">
        <v>1</v>
      </c>
      <c r="C7" s="96"/>
    </row>
    <row r="8" spans="1:3" ht="15.75">
      <c r="A8" s="113" t="s">
        <v>29</v>
      </c>
      <c r="B8" s="114">
        <v>1000</v>
      </c>
      <c r="C8" s="97"/>
    </row>
    <row r="9" spans="1:3" ht="15">
      <c r="A9" s="115" t="s">
        <v>8</v>
      </c>
      <c r="B9" s="116">
        <v>917.9</v>
      </c>
      <c r="C9" s="98"/>
    </row>
    <row r="10" spans="1:3" ht="15">
      <c r="A10" s="117" t="s">
        <v>32</v>
      </c>
      <c r="B10" s="116">
        <v>53.1</v>
      </c>
      <c r="C10" s="98"/>
    </row>
    <row r="11" spans="1:3" ht="15">
      <c r="A11" s="117" t="s">
        <v>37</v>
      </c>
      <c r="B11" s="116">
        <v>4.8</v>
      </c>
      <c r="C11" s="98"/>
    </row>
    <row r="12" spans="1:3" ht="15">
      <c r="A12" s="117" t="s">
        <v>36</v>
      </c>
      <c r="B12" s="116">
        <v>24.2</v>
      </c>
      <c r="C12" s="98"/>
    </row>
    <row r="13" ht="15">
      <c r="A13" s="91" t="s">
        <v>58</v>
      </c>
    </row>
    <row r="15" ht="15">
      <c r="A15" s="91"/>
    </row>
  </sheetData>
  <sheetProtection/>
  <mergeCells count="1">
    <mergeCell ref="A5:B5"/>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00B0F0"/>
  </sheetPr>
  <dimension ref="A1:B19"/>
  <sheetViews>
    <sheetView zoomScalePageLayoutView="0" workbookViewId="0" topLeftCell="A1">
      <selection activeCell="C6" sqref="C6"/>
    </sheetView>
  </sheetViews>
  <sheetFormatPr defaultColWidth="9.00390625" defaultRowHeight="12.75"/>
  <cols>
    <col min="1" max="1" width="47.00390625" style="0" customWidth="1"/>
    <col min="2" max="2" width="31.875" style="0" customWidth="1"/>
  </cols>
  <sheetData>
    <row r="1" spans="1:2" ht="15">
      <c r="A1" s="19"/>
      <c r="B1" s="20" t="s">
        <v>48</v>
      </c>
    </row>
    <row r="2" spans="1:2" ht="15">
      <c r="A2" s="19"/>
      <c r="B2" s="20" t="s">
        <v>30</v>
      </c>
    </row>
    <row r="6" spans="1:2" ht="150" customHeight="1">
      <c r="A6" s="143" t="s">
        <v>133</v>
      </c>
      <c r="B6" s="143"/>
    </row>
    <row r="7" spans="1:2" ht="14.25">
      <c r="A7" s="12"/>
      <c r="B7" s="12"/>
    </row>
    <row r="8" spans="1:2" ht="14.25">
      <c r="A8" s="12"/>
      <c r="B8" s="39" t="s">
        <v>28</v>
      </c>
    </row>
    <row r="9" spans="1:2" ht="12.75">
      <c r="A9" s="162" t="s">
        <v>57</v>
      </c>
      <c r="B9" s="165" t="s">
        <v>1</v>
      </c>
    </row>
    <row r="10" spans="1:2" ht="12.75">
      <c r="A10" s="163"/>
      <c r="B10" s="166"/>
    </row>
    <row r="11" spans="1:2" ht="12.75">
      <c r="A11" s="164"/>
      <c r="B11" s="166"/>
    </row>
    <row r="12" spans="1:2" ht="15">
      <c r="A12" s="38" t="s">
        <v>29</v>
      </c>
      <c r="B12" s="40">
        <f>SUM(B13:B19)</f>
        <v>3778.5</v>
      </c>
    </row>
    <row r="13" spans="1:2" ht="14.25">
      <c r="A13" s="15" t="s">
        <v>32</v>
      </c>
      <c r="B13" s="37">
        <v>60</v>
      </c>
    </row>
    <row r="14" spans="1:2" ht="14.25">
      <c r="A14" s="15" t="s">
        <v>134</v>
      </c>
      <c r="B14" s="37">
        <v>510</v>
      </c>
    </row>
    <row r="15" spans="1:2" ht="14.25">
      <c r="A15" s="15" t="s">
        <v>37</v>
      </c>
      <c r="B15" s="37">
        <v>1152</v>
      </c>
    </row>
    <row r="16" spans="1:2" ht="14.25">
      <c r="A16" s="15" t="s">
        <v>33</v>
      </c>
      <c r="B16" s="37">
        <v>365</v>
      </c>
    </row>
    <row r="17" spans="1:2" ht="14.25">
      <c r="A17" s="16" t="s">
        <v>44</v>
      </c>
      <c r="B17" s="37">
        <v>537.5</v>
      </c>
    </row>
    <row r="18" spans="1:2" ht="14.25">
      <c r="A18" s="16" t="s">
        <v>35</v>
      </c>
      <c r="B18" s="37">
        <v>405</v>
      </c>
    </row>
    <row r="19" spans="1:2" ht="14.25">
      <c r="A19" s="16" t="s">
        <v>34</v>
      </c>
      <c r="B19" s="37">
        <v>749</v>
      </c>
    </row>
  </sheetData>
  <sheetProtection/>
  <mergeCells count="3">
    <mergeCell ref="A6:B6"/>
    <mergeCell ref="A9:A11"/>
    <mergeCell ref="B9:B11"/>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F0"/>
  </sheetPr>
  <dimension ref="A1:B13"/>
  <sheetViews>
    <sheetView zoomScalePageLayoutView="0" workbookViewId="0" topLeftCell="A1">
      <selection activeCell="A8" sqref="A8"/>
    </sheetView>
  </sheetViews>
  <sheetFormatPr defaultColWidth="9.00390625" defaultRowHeight="12.75"/>
  <cols>
    <col min="1" max="1" width="59.125" style="0" customWidth="1"/>
    <col min="2" max="2" width="16.625" style="0" customWidth="1"/>
  </cols>
  <sheetData>
    <row r="1" spans="1:2" ht="15">
      <c r="A1" s="19"/>
      <c r="B1" s="20" t="s">
        <v>49</v>
      </c>
    </row>
    <row r="2" spans="1:2" ht="15">
      <c r="A2" s="19"/>
      <c r="B2" s="20" t="s">
        <v>30</v>
      </c>
    </row>
    <row r="5" spans="1:2" ht="131.25" customHeight="1">
      <c r="A5" s="167" t="s">
        <v>135</v>
      </c>
      <c r="B5" s="167"/>
    </row>
    <row r="6" spans="1:2" ht="12.75" customHeight="1">
      <c r="A6" s="143"/>
      <c r="B6" s="143"/>
    </row>
    <row r="7" spans="1:2" ht="14.25">
      <c r="A7" s="12"/>
      <c r="B7" s="12"/>
    </row>
    <row r="8" spans="1:2" ht="14.25">
      <c r="A8" s="12"/>
      <c r="B8" s="39" t="s">
        <v>28</v>
      </c>
    </row>
    <row r="9" spans="1:2" ht="12.75">
      <c r="A9" s="162" t="s">
        <v>57</v>
      </c>
      <c r="B9" s="165" t="s">
        <v>1</v>
      </c>
    </row>
    <row r="10" spans="1:2" ht="12.75">
      <c r="A10" s="163"/>
      <c r="B10" s="166"/>
    </row>
    <row r="11" spans="1:2" ht="12.75">
      <c r="A11" s="164"/>
      <c r="B11" s="166"/>
    </row>
    <row r="12" spans="1:2" ht="15">
      <c r="A12" s="38" t="s">
        <v>29</v>
      </c>
      <c r="B12" s="40">
        <f>SUM(B13:B13)</f>
        <v>2721.5</v>
      </c>
    </row>
    <row r="13" spans="1:2" ht="14.25">
      <c r="A13" s="15" t="s">
        <v>8</v>
      </c>
      <c r="B13" s="37">
        <v>2721.5</v>
      </c>
    </row>
  </sheetData>
  <sheetProtection/>
  <mergeCells count="4">
    <mergeCell ref="A6:B6"/>
    <mergeCell ref="A9:A11"/>
    <mergeCell ref="B9:B11"/>
    <mergeCell ref="A5:B5"/>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B0F0"/>
  </sheetPr>
  <dimension ref="A1:F13"/>
  <sheetViews>
    <sheetView zoomScalePageLayoutView="0" workbookViewId="0" topLeftCell="A1">
      <selection activeCell="G20" sqref="G20"/>
    </sheetView>
  </sheetViews>
  <sheetFormatPr defaultColWidth="9.00390625" defaultRowHeight="12.75"/>
  <cols>
    <col min="1" max="1" width="70.75390625" style="60" customWidth="1"/>
    <col min="2" max="2" width="17.25390625" style="64" customWidth="1"/>
    <col min="3" max="16384" width="9.125" style="60" customWidth="1"/>
  </cols>
  <sheetData>
    <row r="1" spans="1:2" ht="14.25">
      <c r="A1" s="60"/>
      <c r="B1" s="26" t="s">
        <v>55</v>
      </c>
    </row>
    <row r="2" spans="1:2" ht="14.25">
      <c r="A2" s="60"/>
      <c r="B2" s="26" t="s">
        <v>72</v>
      </c>
    </row>
    <row r="4" spans="1:2" ht="167.25" customHeight="1">
      <c r="A4" s="146" t="s">
        <v>142</v>
      </c>
      <c r="B4" s="146"/>
    </row>
    <row r="5" ht="15">
      <c r="A5" s="65"/>
    </row>
    <row r="6" spans="1:2" ht="15">
      <c r="A6" s="65"/>
      <c r="B6" s="66" t="s">
        <v>6</v>
      </c>
    </row>
    <row r="7" spans="1:2" ht="14.25">
      <c r="A7" s="147" t="s">
        <v>57</v>
      </c>
      <c r="B7" s="150" t="s">
        <v>1</v>
      </c>
    </row>
    <row r="8" spans="1:2" ht="14.25">
      <c r="A8" s="148"/>
      <c r="B8" s="151"/>
    </row>
    <row r="9" spans="1:2" ht="2.25" customHeight="1">
      <c r="A9" s="149"/>
      <c r="B9" s="152"/>
    </row>
    <row r="10" spans="1:6" ht="15">
      <c r="A10" s="67" t="s">
        <v>29</v>
      </c>
      <c r="B10" s="68">
        <f>B11+B12+B13</f>
        <v>1500</v>
      </c>
      <c r="D10" s="69"/>
      <c r="E10" s="69"/>
      <c r="F10" s="69"/>
    </row>
    <row r="11" spans="1:4" ht="14.25">
      <c r="A11" s="15" t="s">
        <v>32</v>
      </c>
      <c r="B11" s="70">
        <v>600</v>
      </c>
      <c r="D11" s="69"/>
    </row>
    <row r="12" spans="1:4" ht="14.25">
      <c r="A12" s="15" t="s">
        <v>63</v>
      </c>
      <c r="B12" s="70">
        <v>300</v>
      </c>
      <c r="D12" s="69"/>
    </row>
    <row r="13" spans="1:2" ht="14.25">
      <c r="A13" s="16" t="s">
        <v>37</v>
      </c>
      <c r="B13" s="80">
        <v>600</v>
      </c>
    </row>
  </sheetData>
  <sheetProtection/>
  <mergeCells count="3">
    <mergeCell ref="A4:B4"/>
    <mergeCell ref="A7:A9"/>
    <mergeCell ref="B7:B9"/>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F0"/>
    <pageSetUpPr fitToPage="1"/>
  </sheetPr>
  <dimension ref="A1:F11"/>
  <sheetViews>
    <sheetView zoomScalePageLayoutView="0" workbookViewId="0" topLeftCell="A1">
      <selection activeCell="B12" sqref="B12"/>
    </sheetView>
  </sheetViews>
  <sheetFormatPr defaultColWidth="9.00390625" defaultRowHeight="12.75"/>
  <cols>
    <col min="1" max="1" width="64.875" style="60" customWidth="1"/>
    <col min="2" max="2" width="17.25390625" style="64" customWidth="1"/>
    <col min="3" max="16384" width="9.125" style="60" customWidth="1"/>
  </cols>
  <sheetData>
    <row r="1" spans="1:2" ht="14.25">
      <c r="A1" s="60"/>
      <c r="B1" s="26" t="s">
        <v>74</v>
      </c>
    </row>
    <row r="2" spans="1:2" ht="14.25">
      <c r="A2" s="60"/>
      <c r="B2" s="26" t="s">
        <v>72</v>
      </c>
    </row>
    <row r="4" spans="1:2" ht="167.25" customHeight="1">
      <c r="A4" s="146" t="s">
        <v>95</v>
      </c>
      <c r="B4" s="146"/>
    </row>
    <row r="5" ht="15">
      <c r="A5" s="65"/>
    </row>
    <row r="6" spans="1:2" ht="15">
      <c r="A6" s="65"/>
      <c r="B6" s="66" t="s">
        <v>6</v>
      </c>
    </row>
    <row r="7" spans="1:2" ht="14.25">
      <c r="A7" s="147" t="s">
        <v>57</v>
      </c>
      <c r="B7" s="150" t="s">
        <v>1</v>
      </c>
    </row>
    <row r="8" spans="1:2" ht="14.25">
      <c r="A8" s="148"/>
      <c r="B8" s="151"/>
    </row>
    <row r="9" spans="1:2" ht="2.25" customHeight="1">
      <c r="A9" s="149"/>
      <c r="B9" s="152"/>
    </row>
    <row r="10" spans="1:6" ht="15">
      <c r="A10" s="67" t="s">
        <v>29</v>
      </c>
      <c r="B10" s="68">
        <f>B11</f>
        <v>1809</v>
      </c>
      <c r="D10" s="69"/>
      <c r="E10" s="69"/>
      <c r="F10" s="69"/>
    </row>
    <row r="11" spans="1:4" ht="14.25">
      <c r="A11" s="15" t="s">
        <v>8</v>
      </c>
      <c r="B11" s="70">
        <v>1809</v>
      </c>
      <c r="D11" s="69"/>
    </row>
  </sheetData>
  <sheetProtection/>
  <mergeCells count="3">
    <mergeCell ref="A4:B4"/>
    <mergeCell ref="A7:A9"/>
    <mergeCell ref="B7:B9"/>
  </mergeCells>
  <printOptions/>
  <pageMargins left="0.7" right="0.7" top="0.75" bottom="0.75" header="0.3" footer="0.3"/>
  <pageSetup fitToHeight="0"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F13"/>
  <sheetViews>
    <sheetView zoomScalePageLayoutView="0" workbookViewId="0" topLeftCell="A1">
      <selection activeCell="B14" sqref="B14"/>
    </sheetView>
  </sheetViews>
  <sheetFormatPr defaultColWidth="9.00390625" defaultRowHeight="12.75"/>
  <cols>
    <col min="1" max="1" width="70.75390625" style="60" customWidth="1"/>
    <col min="2" max="2" width="17.25390625" style="64" customWidth="1"/>
    <col min="3" max="16384" width="9.125" style="60" customWidth="1"/>
  </cols>
  <sheetData>
    <row r="1" spans="1:2" ht="14.25">
      <c r="A1" s="60"/>
      <c r="B1" s="26" t="s">
        <v>75</v>
      </c>
    </row>
    <row r="2" spans="1:2" ht="14.25">
      <c r="A2" s="60"/>
      <c r="B2" s="26" t="s">
        <v>72</v>
      </c>
    </row>
    <row r="4" spans="1:2" ht="167.25" customHeight="1">
      <c r="A4" s="146" t="s">
        <v>132</v>
      </c>
      <c r="B4" s="146"/>
    </row>
    <row r="5" ht="15">
      <c r="A5" s="65"/>
    </row>
    <row r="6" spans="1:2" ht="15">
      <c r="A6" s="65"/>
      <c r="B6" s="66" t="s">
        <v>6</v>
      </c>
    </row>
    <row r="7" spans="1:2" ht="14.25">
      <c r="A7" s="147" t="s">
        <v>57</v>
      </c>
      <c r="B7" s="150" t="s">
        <v>1</v>
      </c>
    </row>
    <row r="8" spans="1:2" ht="14.25">
      <c r="A8" s="148"/>
      <c r="B8" s="151"/>
    </row>
    <row r="9" spans="1:2" ht="2.25" customHeight="1">
      <c r="A9" s="149"/>
      <c r="B9" s="152"/>
    </row>
    <row r="10" spans="1:6" ht="15">
      <c r="A10" s="67" t="s">
        <v>29</v>
      </c>
      <c r="B10" s="68">
        <f>B11+B12+B13</f>
        <v>100</v>
      </c>
      <c r="D10" s="69"/>
      <c r="E10" s="69"/>
      <c r="F10" s="69"/>
    </row>
    <row r="11" spans="1:4" ht="14.25">
      <c r="A11" s="15" t="s">
        <v>32</v>
      </c>
      <c r="B11" s="70">
        <v>33.3</v>
      </c>
      <c r="D11" s="69"/>
    </row>
    <row r="12" spans="1:2" ht="14.25">
      <c r="A12" s="15" t="s">
        <v>63</v>
      </c>
      <c r="B12" s="70">
        <v>33.3</v>
      </c>
    </row>
    <row r="13" spans="1:2" ht="14.25">
      <c r="A13" s="16" t="s">
        <v>37</v>
      </c>
      <c r="B13" s="80">
        <v>33.4</v>
      </c>
    </row>
  </sheetData>
  <sheetProtection/>
  <mergeCells count="3">
    <mergeCell ref="A4:B4"/>
    <mergeCell ref="A7:A9"/>
    <mergeCell ref="B7:B9"/>
  </mergeCells>
  <printOptions/>
  <pageMargins left="0.7" right="0.7" top="0.75" bottom="0.75" header="0.3" footer="0.3"/>
  <pageSetup fitToHeight="0"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00B0F0"/>
  </sheetPr>
  <dimension ref="A1:F12"/>
  <sheetViews>
    <sheetView zoomScalePageLayoutView="0" workbookViewId="0" topLeftCell="A1">
      <selection activeCell="B13" sqref="B13"/>
    </sheetView>
  </sheetViews>
  <sheetFormatPr defaultColWidth="9.00390625" defaultRowHeight="12.75"/>
  <cols>
    <col min="1" max="1" width="64.375" style="60" customWidth="1"/>
    <col min="2" max="2" width="17.25390625" style="64" customWidth="1"/>
    <col min="3" max="16384" width="9.125" style="60" customWidth="1"/>
  </cols>
  <sheetData>
    <row r="1" spans="1:2" ht="14.25">
      <c r="A1" s="60"/>
      <c r="B1" s="26" t="s">
        <v>76</v>
      </c>
    </row>
    <row r="2" spans="1:2" ht="14.25">
      <c r="A2" s="60"/>
      <c r="B2" s="26" t="s">
        <v>72</v>
      </c>
    </row>
    <row r="4" spans="1:2" ht="167.25" customHeight="1">
      <c r="A4" s="146" t="s">
        <v>131</v>
      </c>
      <c r="B4" s="146"/>
    </row>
    <row r="5" ht="15">
      <c r="A5" s="65"/>
    </row>
    <row r="6" spans="1:2" ht="15">
      <c r="A6" s="65"/>
      <c r="B6" s="66" t="s">
        <v>6</v>
      </c>
    </row>
    <row r="7" spans="1:2" ht="14.25">
      <c r="A7" s="147" t="s">
        <v>57</v>
      </c>
      <c r="B7" s="150" t="s">
        <v>1</v>
      </c>
    </row>
    <row r="8" spans="1:2" ht="14.25">
      <c r="A8" s="148"/>
      <c r="B8" s="151"/>
    </row>
    <row r="9" spans="1:2" ht="2.25" customHeight="1">
      <c r="A9" s="149"/>
      <c r="B9" s="152"/>
    </row>
    <row r="10" spans="1:6" ht="15">
      <c r="A10" s="67" t="s">
        <v>29</v>
      </c>
      <c r="B10" s="68">
        <f>SUM(B11:B12)</f>
        <v>1383.5</v>
      </c>
      <c r="D10" s="69"/>
      <c r="E10" s="69"/>
      <c r="F10" s="69"/>
    </row>
    <row r="11" spans="1:2" ht="14.25">
      <c r="A11" s="16" t="s">
        <v>37</v>
      </c>
      <c r="B11" s="80">
        <v>1243.3</v>
      </c>
    </row>
    <row r="12" spans="1:2" ht="14.25">
      <c r="A12" s="16" t="s">
        <v>33</v>
      </c>
      <c r="B12" s="122">
        <v>140.2</v>
      </c>
    </row>
  </sheetData>
  <sheetProtection/>
  <mergeCells count="3">
    <mergeCell ref="A4:B4"/>
    <mergeCell ref="A7:A9"/>
    <mergeCell ref="B7:B9"/>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00B0F0"/>
    <pageSetUpPr fitToPage="1"/>
  </sheetPr>
  <dimension ref="A1:F11"/>
  <sheetViews>
    <sheetView zoomScalePageLayoutView="0" workbookViewId="0" topLeftCell="A1">
      <selection activeCell="P25" sqref="P25"/>
    </sheetView>
  </sheetViews>
  <sheetFormatPr defaultColWidth="9.00390625" defaultRowHeight="12.75"/>
  <cols>
    <col min="1" max="1" width="64.375" style="60" customWidth="1"/>
    <col min="2" max="2" width="17.25390625" style="64" customWidth="1"/>
    <col min="3" max="16384" width="9.125" style="60" customWidth="1"/>
  </cols>
  <sheetData>
    <row r="1" spans="1:2" ht="14.25">
      <c r="A1" s="60"/>
      <c r="B1" s="26" t="s">
        <v>77</v>
      </c>
    </row>
    <row r="2" spans="1:2" ht="14.25">
      <c r="A2" s="60"/>
      <c r="B2" s="26" t="s">
        <v>72</v>
      </c>
    </row>
    <row r="4" spans="1:2" ht="167.25" customHeight="1">
      <c r="A4" s="146" t="s">
        <v>96</v>
      </c>
      <c r="B4" s="146"/>
    </row>
    <row r="5" ht="15">
      <c r="A5" s="65"/>
    </row>
    <row r="6" spans="1:2" ht="15">
      <c r="A6" s="65"/>
      <c r="B6" s="66" t="s">
        <v>6</v>
      </c>
    </row>
    <row r="7" spans="1:2" ht="14.25">
      <c r="A7" s="147" t="s">
        <v>57</v>
      </c>
      <c r="B7" s="150" t="s">
        <v>1</v>
      </c>
    </row>
    <row r="8" spans="1:2" ht="14.25">
      <c r="A8" s="148"/>
      <c r="B8" s="151"/>
    </row>
    <row r="9" spans="1:2" ht="2.25" customHeight="1">
      <c r="A9" s="149"/>
      <c r="B9" s="152"/>
    </row>
    <row r="10" spans="1:6" ht="15">
      <c r="A10" s="67" t="s">
        <v>29</v>
      </c>
      <c r="B10" s="68">
        <f>B11</f>
        <v>1100</v>
      </c>
      <c r="D10" s="69"/>
      <c r="E10" s="69"/>
      <c r="F10" s="69"/>
    </row>
    <row r="11" spans="1:2" ht="14.25">
      <c r="A11" s="16" t="s">
        <v>37</v>
      </c>
      <c r="B11" s="80">
        <v>1100</v>
      </c>
    </row>
  </sheetData>
  <sheetProtection/>
  <mergeCells count="3">
    <mergeCell ref="A4:B4"/>
    <mergeCell ref="A7:A9"/>
    <mergeCell ref="B7:B9"/>
  </mergeCells>
  <printOptions/>
  <pageMargins left="0.7" right="0.7" top="0.75" bottom="0.75" header="0.3" footer="0.3"/>
  <pageSetup fitToHeight="0"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FFC000"/>
  </sheetPr>
  <dimension ref="A1:B11"/>
  <sheetViews>
    <sheetView zoomScalePageLayoutView="0" workbookViewId="0" topLeftCell="A1">
      <selection activeCell="B11" sqref="B11"/>
    </sheetView>
  </sheetViews>
  <sheetFormatPr defaultColWidth="9.00390625" defaultRowHeight="12.75"/>
  <cols>
    <col min="1" max="1" width="56.875" style="0" customWidth="1"/>
    <col min="2" max="2" width="26.00390625" style="0" customWidth="1"/>
  </cols>
  <sheetData>
    <row r="1" spans="1:2" ht="15">
      <c r="A1" s="19"/>
      <c r="B1" s="20" t="s">
        <v>78</v>
      </c>
    </row>
    <row r="2" spans="1:2" ht="15">
      <c r="A2" s="19"/>
      <c r="B2" s="20" t="s">
        <v>73</v>
      </c>
    </row>
    <row r="5" spans="1:2" ht="123" customHeight="1">
      <c r="A5" s="161" t="s">
        <v>108</v>
      </c>
      <c r="B5" s="161"/>
    </row>
    <row r="6" spans="1:2" ht="16.5" customHeight="1">
      <c r="A6" s="158"/>
      <c r="B6" s="158"/>
    </row>
    <row r="7" spans="1:2" ht="15.75">
      <c r="A7" s="21"/>
      <c r="B7" s="21"/>
    </row>
    <row r="8" spans="1:2" ht="14.25">
      <c r="A8" s="25"/>
      <c r="B8" s="26" t="s">
        <v>7</v>
      </c>
    </row>
    <row r="9" spans="1:2" ht="18.75" customHeight="1">
      <c r="A9" s="24" t="s">
        <v>57</v>
      </c>
      <c r="B9" s="24" t="s">
        <v>1</v>
      </c>
    </row>
    <row r="10" spans="1:2" ht="16.5" customHeight="1">
      <c r="A10" s="27" t="s">
        <v>29</v>
      </c>
      <c r="B10" s="11">
        <f>SUM(B11:B11)</f>
        <v>1636.4</v>
      </c>
    </row>
    <row r="11" spans="1:2" ht="14.25">
      <c r="A11" s="15" t="s">
        <v>8</v>
      </c>
      <c r="B11" s="28">
        <v>1636.4</v>
      </c>
    </row>
  </sheetData>
  <sheetProtection/>
  <mergeCells count="2">
    <mergeCell ref="A5:B5"/>
    <mergeCell ref="A6:B6"/>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FF00"/>
  </sheetPr>
  <dimension ref="A1:Q22"/>
  <sheetViews>
    <sheetView zoomScalePageLayoutView="0" workbookViewId="0" topLeftCell="A1">
      <selection activeCell="B9" sqref="B9"/>
    </sheetView>
  </sheetViews>
  <sheetFormatPr defaultColWidth="9.00390625" defaultRowHeight="12.75"/>
  <cols>
    <col min="1" max="1" width="56.875" style="0" customWidth="1"/>
    <col min="2" max="2" width="26.25390625" style="0" customWidth="1"/>
  </cols>
  <sheetData>
    <row r="1" spans="1:2" ht="15">
      <c r="A1" s="19"/>
      <c r="B1" s="20" t="s">
        <v>79</v>
      </c>
    </row>
    <row r="2" spans="1:2" ht="15">
      <c r="A2" s="19"/>
      <c r="B2" s="20" t="s">
        <v>73</v>
      </c>
    </row>
    <row r="5" spans="1:2" ht="124.5" customHeight="1">
      <c r="A5" s="161" t="s">
        <v>126</v>
      </c>
      <c r="B5" s="161"/>
    </row>
    <row r="6" spans="1:2" ht="16.5" customHeight="1">
      <c r="A6" s="158"/>
      <c r="B6" s="158"/>
    </row>
    <row r="7" spans="1:2" ht="15.75">
      <c r="A7" s="21"/>
      <c r="B7" s="21"/>
    </row>
    <row r="8" spans="1:2" ht="14.25">
      <c r="A8" s="25"/>
      <c r="B8" s="26" t="s">
        <v>7</v>
      </c>
    </row>
    <row r="9" spans="1:2" ht="18.75" customHeight="1">
      <c r="A9" s="24" t="s">
        <v>57</v>
      </c>
      <c r="B9" s="24" t="s">
        <v>1</v>
      </c>
    </row>
    <row r="10" spans="1:2" ht="16.5" customHeight="1">
      <c r="A10" s="27" t="s">
        <v>29</v>
      </c>
      <c r="B10" s="11">
        <f>SUM(B11:B19)</f>
        <v>7112.499999999999</v>
      </c>
    </row>
    <row r="11" spans="1:2" ht="14.25">
      <c r="A11" s="15" t="s">
        <v>8</v>
      </c>
      <c r="B11" s="28">
        <v>3856.1</v>
      </c>
    </row>
    <row r="12" spans="1:2" ht="14.25">
      <c r="A12" s="15" t="s">
        <v>32</v>
      </c>
      <c r="B12" s="28">
        <v>604</v>
      </c>
    </row>
    <row r="13" spans="1:2" ht="14.25">
      <c r="A13" s="15" t="s">
        <v>24</v>
      </c>
      <c r="B13" s="28">
        <v>488.7</v>
      </c>
    </row>
    <row r="14" spans="1:2" ht="14.25">
      <c r="A14" s="15" t="s">
        <v>43</v>
      </c>
      <c r="B14" s="6">
        <v>525</v>
      </c>
    </row>
    <row r="15" spans="1:2" ht="14.25">
      <c r="A15" s="15" t="s">
        <v>33</v>
      </c>
      <c r="B15" s="6">
        <v>153.7</v>
      </c>
    </row>
    <row r="16" spans="1:2" ht="14.25">
      <c r="A16" s="16" t="s">
        <v>44</v>
      </c>
      <c r="B16" s="6">
        <v>510.9</v>
      </c>
    </row>
    <row r="17" spans="1:2" ht="14.25">
      <c r="A17" s="16" t="s">
        <v>35</v>
      </c>
      <c r="B17" s="6">
        <v>304.4</v>
      </c>
    </row>
    <row r="18" spans="1:2" ht="14.25">
      <c r="A18" s="16" t="s">
        <v>36</v>
      </c>
      <c r="B18" s="6">
        <v>299.8</v>
      </c>
    </row>
    <row r="19" spans="1:2" ht="14.25">
      <c r="A19" s="16" t="s">
        <v>34</v>
      </c>
      <c r="B19" s="6">
        <v>369.9</v>
      </c>
    </row>
    <row r="22" ht="12.75">
      <c r="Q22" t="s">
        <v>58</v>
      </c>
    </row>
  </sheetData>
  <sheetProtection/>
  <mergeCells count="2">
    <mergeCell ref="A5:B5"/>
    <mergeCell ref="A6:B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B19"/>
  <sheetViews>
    <sheetView zoomScalePageLayoutView="0" workbookViewId="0" topLeftCell="A1">
      <selection activeCell="E19" sqref="E19"/>
    </sheetView>
  </sheetViews>
  <sheetFormatPr defaultColWidth="9.00390625" defaultRowHeight="12.75"/>
  <cols>
    <col min="1" max="1" width="62.00390625" style="0" customWidth="1"/>
    <col min="2" max="2" width="15.75390625" style="0" customWidth="1"/>
  </cols>
  <sheetData>
    <row r="1" spans="1:2" ht="15">
      <c r="A1" s="53"/>
      <c r="B1" s="54" t="s">
        <v>70</v>
      </c>
    </row>
    <row r="2" spans="1:2" ht="15">
      <c r="A2" s="53"/>
      <c r="B2" s="54" t="s">
        <v>0</v>
      </c>
    </row>
    <row r="3" spans="1:2" ht="15">
      <c r="A3" s="53"/>
      <c r="B3" s="54" t="s">
        <v>86</v>
      </c>
    </row>
    <row r="4" spans="1:2" ht="15">
      <c r="A4" s="144" t="s">
        <v>87</v>
      </c>
      <c r="B4" s="144"/>
    </row>
    <row r="5" spans="1:2" ht="15">
      <c r="A5" s="7"/>
      <c r="B5" s="8"/>
    </row>
    <row r="6" spans="1:2" ht="15">
      <c r="A6" s="7"/>
      <c r="B6" s="8"/>
    </row>
    <row r="7" spans="1:2" ht="136.5" customHeight="1">
      <c r="A7" s="143" t="s">
        <v>90</v>
      </c>
      <c r="B7" s="143"/>
    </row>
    <row r="8" spans="1:2" ht="15.75">
      <c r="A8" s="2"/>
      <c r="B8" s="2"/>
    </row>
    <row r="9" ht="14.25">
      <c r="B9" s="1" t="s">
        <v>5</v>
      </c>
    </row>
    <row r="10" spans="1:2" ht="21.75" customHeight="1">
      <c r="A10" s="9" t="s">
        <v>57</v>
      </c>
      <c r="B10" s="10" t="s">
        <v>1</v>
      </c>
    </row>
    <row r="11" spans="1:2" ht="15.75">
      <c r="A11" s="42" t="s">
        <v>62</v>
      </c>
      <c r="B11" s="30">
        <f>SUM(B12:B19)</f>
        <v>100000</v>
      </c>
    </row>
    <row r="12" spans="1:2" ht="15" customHeight="1">
      <c r="A12" s="17" t="s">
        <v>32</v>
      </c>
      <c r="B12" s="3">
        <v>25298</v>
      </c>
    </row>
    <row r="13" spans="1:2" ht="14.25">
      <c r="A13" s="18" t="s">
        <v>24</v>
      </c>
      <c r="B13" s="3"/>
    </row>
    <row r="14" spans="1:2" ht="14.25">
      <c r="A14" s="18" t="s">
        <v>37</v>
      </c>
      <c r="B14" s="3">
        <v>17039</v>
      </c>
    </row>
    <row r="15" spans="1:2" ht="14.25">
      <c r="A15" s="18" t="s">
        <v>33</v>
      </c>
      <c r="B15" s="3">
        <v>11342</v>
      </c>
    </row>
    <row r="16" spans="1:2" ht="14.25">
      <c r="A16" s="18" t="s">
        <v>44</v>
      </c>
      <c r="B16" s="3"/>
    </row>
    <row r="17" spans="1:2" ht="14.25">
      <c r="A17" s="18" t="s">
        <v>35</v>
      </c>
      <c r="B17" s="3"/>
    </row>
    <row r="18" spans="1:2" ht="14.25">
      <c r="A18" s="18" t="s">
        <v>36</v>
      </c>
      <c r="B18" s="3">
        <v>18311</v>
      </c>
    </row>
    <row r="19" spans="1:2" ht="14.25">
      <c r="A19" s="18" t="s">
        <v>34</v>
      </c>
      <c r="B19" s="3">
        <v>28010</v>
      </c>
    </row>
  </sheetData>
  <sheetProtection/>
  <mergeCells count="2">
    <mergeCell ref="A7:B7"/>
    <mergeCell ref="A4:B4"/>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F0"/>
  </sheetPr>
  <dimension ref="A1:F19"/>
  <sheetViews>
    <sheetView zoomScalePageLayoutView="0" workbookViewId="0" topLeftCell="A1">
      <selection activeCell="A4" sqref="A4:B4"/>
    </sheetView>
  </sheetViews>
  <sheetFormatPr defaultColWidth="9.00390625" defaultRowHeight="12.75"/>
  <cols>
    <col min="1" max="1" width="58.00390625" style="60" customWidth="1"/>
    <col min="2" max="2" width="17.25390625" style="64" customWidth="1"/>
    <col min="3" max="16384" width="9.125" style="60" customWidth="1"/>
  </cols>
  <sheetData>
    <row r="1" spans="1:2" ht="14.25">
      <c r="A1" s="60"/>
      <c r="B1" s="26" t="s">
        <v>80</v>
      </c>
    </row>
    <row r="2" spans="1:2" ht="14.25">
      <c r="A2" s="60"/>
      <c r="B2" s="26" t="s">
        <v>72</v>
      </c>
    </row>
    <row r="4" spans="1:2" ht="122.25" customHeight="1">
      <c r="A4" s="146" t="s">
        <v>129</v>
      </c>
      <c r="B4" s="146"/>
    </row>
    <row r="5" ht="15">
      <c r="A5" s="65"/>
    </row>
    <row r="6" spans="1:2" ht="15">
      <c r="A6" s="65"/>
      <c r="B6" s="66" t="s">
        <v>6</v>
      </c>
    </row>
    <row r="7" spans="1:2" ht="14.25">
      <c r="A7" s="147" t="s">
        <v>57</v>
      </c>
      <c r="B7" s="150" t="s">
        <v>1</v>
      </c>
    </row>
    <row r="8" spans="1:2" ht="14.25">
      <c r="A8" s="148"/>
      <c r="B8" s="151"/>
    </row>
    <row r="9" spans="1:2" ht="2.25" customHeight="1">
      <c r="A9" s="149"/>
      <c r="B9" s="152"/>
    </row>
    <row r="10" spans="1:6" ht="15">
      <c r="A10" s="67" t="s">
        <v>29</v>
      </c>
      <c r="B10" s="68">
        <f>SUM(B11:B19)</f>
        <v>25000.000000000004</v>
      </c>
      <c r="D10" s="69"/>
      <c r="E10" s="69"/>
      <c r="F10" s="69"/>
    </row>
    <row r="11" spans="1:2" ht="14.25">
      <c r="A11" s="16" t="s">
        <v>8</v>
      </c>
      <c r="B11" s="80">
        <v>7578</v>
      </c>
    </row>
    <row r="12" spans="1:2" ht="14.25">
      <c r="A12" s="16" t="s">
        <v>32</v>
      </c>
      <c r="B12" s="80">
        <v>3607.6</v>
      </c>
    </row>
    <row r="13" spans="1:2" ht="14.25">
      <c r="A13" s="58" t="s">
        <v>24</v>
      </c>
      <c r="B13" s="80">
        <v>1915.9</v>
      </c>
    </row>
    <row r="14" spans="1:2" ht="14.25">
      <c r="A14" s="58" t="s">
        <v>37</v>
      </c>
      <c r="B14" s="80">
        <v>800.6</v>
      </c>
    </row>
    <row r="15" spans="1:2" ht="14.25">
      <c r="A15" s="58" t="s">
        <v>33</v>
      </c>
      <c r="B15" s="80">
        <v>931.1</v>
      </c>
    </row>
    <row r="16" spans="1:2" ht="14.25">
      <c r="A16" s="58" t="s">
        <v>44</v>
      </c>
      <c r="B16" s="80">
        <v>2851.7</v>
      </c>
    </row>
    <row r="17" spans="1:2" ht="14.25">
      <c r="A17" s="58" t="s">
        <v>35</v>
      </c>
      <c r="B17" s="80">
        <v>1656.4</v>
      </c>
    </row>
    <row r="18" spans="1:2" ht="14.25">
      <c r="A18" s="58" t="s">
        <v>36</v>
      </c>
      <c r="B18" s="80">
        <v>2610.9</v>
      </c>
    </row>
    <row r="19" spans="1:2" ht="14.25">
      <c r="A19" s="58" t="s">
        <v>34</v>
      </c>
      <c r="B19" s="80">
        <v>3047.8</v>
      </c>
    </row>
  </sheetData>
  <sheetProtection/>
  <mergeCells count="3">
    <mergeCell ref="A4:B4"/>
    <mergeCell ref="A7:A9"/>
    <mergeCell ref="B7:B9"/>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00B0F0"/>
    <pageSetUpPr fitToPage="1"/>
  </sheetPr>
  <dimension ref="A1:C21"/>
  <sheetViews>
    <sheetView zoomScalePageLayoutView="0" workbookViewId="0" topLeftCell="A1">
      <selection activeCell="H6" sqref="H6"/>
    </sheetView>
  </sheetViews>
  <sheetFormatPr defaultColWidth="9.00390625" defaultRowHeight="12.75"/>
  <cols>
    <col min="1" max="1" width="51.125" style="0" customWidth="1"/>
    <col min="2" max="2" width="12.875" style="0" customWidth="1"/>
    <col min="3" max="3" width="18.00390625" style="0" customWidth="1"/>
  </cols>
  <sheetData>
    <row r="1" spans="1:3" ht="15">
      <c r="A1" s="53"/>
      <c r="C1" s="26" t="s">
        <v>81</v>
      </c>
    </row>
    <row r="2" spans="1:3" ht="15">
      <c r="A2" s="53"/>
      <c r="C2" s="26" t="s">
        <v>72</v>
      </c>
    </row>
    <row r="3" spans="1:3" ht="15">
      <c r="A3" s="53"/>
      <c r="C3" s="54"/>
    </row>
    <row r="6" spans="1:3" ht="187.5" customHeight="1">
      <c r="A6" s="143" t="s">
        <v>130</v>
      </c>
      <c r="B6" s="143"/>
      <c r="C6" s="143"/>
    </row>
    <row r="7" spans="1:2" ht="14.25">
      <c r="A7" s="12"/>
      <c r="B7" s="12"/>
    </row>
    <row r="8" spans="1:3" ht="14.25">
      <c r="A8" s="12"/>
      <c r="C8" s="39" t="s">
        <v>28</v>
      </c>
    </row>
    <row r="9" spans="1:3" ht="12.75" customHeight="1">
      <c r="A9" s="159" t="s">
        <v>57</v>
      </c>
      <c r="B9" s="159" t="s">
        <v>1</v>
      </c>
      <c r="C9" s="159"/>
    </row>
    <row r="10" spans="1:3" ht="12.75" customHeight="1">
      <c r="A10" s="159"/>
      <c r="B10" s="159" t="s">
        <v>25</v>
      </c>
      <c r="C10" s="99" t="s">
        <v>59</v>
      </c>
    </row>
    <row r="11" spans="1:3" ht="42.75">
      <c r="A11" s="159"/>
      <c r="B11" s="159"/>
      <c r="C11" s="99" t="s">
        <v>60</v>
      </c>
    </row>
    <row r="12" spans="1:3" ht="15">
      <c r="A12" s="38" t="s">
        <v>29</v>
      </c>
      <c r="B12" s="40">
        <f>SUM(B13:B21)</f>
        <v>31692.7</v>
      </c>
      <c r="C12" s="40">
        <f>SUM(C13:C21)</f>
        <v>28840.3</v>
      </c>
    </row>
    <row r="13" spans="1:3" s="138" customFormat="1" ht="14.25">
      <c r="A13" s="137" t="s">
        <v>8</v>
      </c>
      <c r="B13" s="37">
        <v>19233.5</v>
      </c>
      <c r="C13" s="37">
        <v>17502.5</v>
      </c>
    </row>
    <row r="14" spans="1:3" ht="14.25">
      <c r="A14" s="15" t="s">
        <v>32</v>
      </c>
      <c r="B14" s="37">
        <v>2575.1</v>
      </c>
      <c r="C14" s="47">
        <v>2343.3</v>
      </c>
    </row>
    <row r="15" spans="1:3" ht="14.25">
      <c r="A15" s="15" t="s">
        <v>24</v>
      </c>
      <c r="B15" s="37">
        <v>1525.2</v>
      </c>
      <c r="C15" s="47">
        <v>1387.9</v>
      </c>
    </row>
    <row r="16" spans="1:3" ht="14.25">
      <c r="A16" s="15" t="s">
        <v>43</v>
      </c>
      <c r="B16" s="37">
        <v>534.8</v>
      </c>
      <c r="C16" s="47">
        <v>486.7</v>
      </c>
    </row>
    <row r="17" spans="1:3" ht="14.25">
      <c r="A17" s="15" t="s">
        <v>33</v>
      </c>
      <c r="B17" s="37">
        <v>831.9</v>
      </c>
      <c r="C17" s="47">
        <v>757.1</v>
      </c>
    </row>
    <row r="18" spans="1:3" ht="14.25">
      <c r="A18" s="16" t="s">
        <v>44</v>
      </c>
      <c r="B18" s="37">
        <v>2218.5</v>
      </c>
      <c r="C18" s="47">
        <v>2018.8</v>
      </c>
    </row>
    <row r="19" spans="1:3" ht="14.25">
      <c r="A19" s="16" t="s">
        <v>35</v>
      </c>
      <c r="B19" s="37">
        <v>891.4</v>
      </c>
      <c r="C19" s="47">
        <v>811.1</v>
      </c>
    </row>
    <row r="20" spans="1:3" ht="14.25">
      <c r="A20" s="16" t="s">
        <v>36</v>
      </c>
      <c r="B20" s="37">
        <v>1901.5</v>
      </c>
      <c r="C20" s="47">
        <v>1730.4</v>
      </c>
    </row>
    <row r="21" spans="1:3" ht="14.25">
      <c r="A21" s="16" t="s">
        <v>34</v>
      </c>
      <c r="B21" s="37">
        <v>1980.8</v>
      </c>
      <c r="C21" s="47">
        <v>1802.5</v>
      </c>
    </row>
  </sheetData>
  <sheetProtection/>
  <mergeCells count="4">
    <mergeCell ref="A6:C6"/>
    <mergeCell ref="A9:A11"/>
    <mergeCell ref="B9:C9"/>
    <mergeCell ref="B10:B11"/>
  </mergeCells>
  <printOptions/>
  <pageMargins left="0.7" right="0.7" top="0.75" bottom="0.75" header="0.3" footer="0.3"/>
  <pageSetup fitToHeight="0"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rgb="FF00B0F0"/>
  </sheetPr>
  <dimension ref="A1:C12"/>
  <sheetViews>
    <sheetView zoomScalePageLayoutView="0" workbookViewId="0" topLeftCell="A1">
      <selection activeCell="D11" sqref="D11"/>
    </sheetView>
  </sheetViews>
  <sheetFormatPr defaultColWidth="9.00390625" defaultRowHeight="12.75"/>
  <cols>
    <col min="1" max="1" width="49.625" style="60" customWidth="1"/>
    <col min="2" max="2" width="12.375" style="64" customWidth="1"/>
    <col min="3" max="3" width="17.625" style="60" customWidth="1"/>
    <col min="4" max="16384" width="9.125" style="60" customWidth="1"/>
  </cols>
  <sheetData>
    <row r="1" ht="14.25">
      <c r="C1" s="26" t="s">
        <v>82</v>
      </c>
    </row>
    <row r="2" ht="14.25">
      <c r="C2" s="26" t="s">
        <v>72</v>
      </c>
    </row>
    <row r="3" ht="14.25">
      <c r="B3" s="26"/>
    </row>
    <row r="5" spans="1:3" ht="165" customHeight="1">
      <c r="A5" s="146" t="s">
        <v>141</v>
      </c>
      <c r="B5" s="146"/>
      <c r="C5" s="146"/>
    </row>
    <row r="6" ht="15">
      <c r="A6" s="65"/>
    </row>
    <row r="7" spans="1:3" ht="15">
      <c r="A7" s="65"/>
      <c r="C7" s="66" t="s">
        <v>6</v>
      </c>
    </row>
    <row r="8" spans="1:3" ht="14.25">
      <c r="A8" s="147" t="s">
        <v>57</v>
      </c>
      <c r="B8" s="150" t="s">
        <v>1</v>
      </c>
      <c r="C8" s="99" t="s">
        <v>59</v>
      </c>
    </row>
    <row r="9" spans="1:3" ht="57" customHeight="1">
      <c r="A9" s="148"/>
      <c r="B9" s="151"/>
      <c r="C9" s="159" t="s">
        <v>60</v>
      </c>
    </row>
    <row r="10" spans="1:3" ht="10.5" customHeight="1" hidden="1">
      <c r="A10" s="149"/>
      <c r="B10" s="152"/>
      <c r="C10" s="159"/>
    </row>
    <row r="11" spans="1:3" ht="15">
      <c r="A11" s="67" t="s">
        <v>29</v>
      </c>
      <c r="B11" s="68">
        <f>B12</f>
        <v>3503.8</v>
      </c>
      <c r="C11" s="68">
        <f>C12</f>
        <v>3213.8</v>
      </c>
    </row>
    <row r="12" spans="1:3" ht="14.25">
      <c r="A12" s="16" t="s">
        <v>37</v>
      </c>
      <c r="B12" s="80">
        <v>3503.8</v>
      </c>
      <c r="C12" s="142">
        <v>3213.8</v>
      </c>
    </row>
  </sheetData>
  <sheetProtection/>
  <mergeCells count="4">
    <mergeCell ref="A5:C5"/>
    <mergeCell ref="A8:A10"/>
    <mergeCell ref="B8:B10"/>
    <mergeCell ref="C9:C10"/>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rgb="FFFFFF00"/>
    <pageSetUpPr fitToPage="1"/>
  </sheetPr>
  <dimension ref="A1:B9"/>
  <sheetViews>
    <sheetView zoomScalePageLayoutView="0" workbookViewId="0" topLeftCell="A1">
      <selection activeCell="I5" sqref="I5"/>
    </sheetView>
  </sheetViews>
  <sheetFormatPr defaultColWidth="9.00390625" defaultRowHeight="12.75"/>
  <cols>
    <col min="1" max="1" width="49.125" style="0" customWidth="1"/>
    <col min="2" max="2" width="28.00390625" style="0" customWidth="1"/>
  </cols>
  <sheetData>
    <row r="1" ht="14.25">
      <c r="B1" s="26" t="s">
        <v>85</v>
      </c>
    </row>
    <row r="2" ht="14.25">
      <c r="B2" s="26" t="s">
        <v>72</v>
      </c>
    </row>
    <row r="5" spans="1:2" ht="189.75" customHeight="1">
      <c r="A5" s="145" t="s">
        <v>140</v>
      </c>
      <c r="B5" s="145"/>
    </row>
    <row r="6" spans="1:2" ht="15">
      <c r="A6" s="19"/>
      <c r="B6" s="20" t="s">
        <v>28</v>
      </c>
    </row>
    <row r="7" spans="1:2" ht="20.25" customHeight="1">
      <c r="A7" s="24" t="s">
        <v>57</v>
      </c>
      <c r="B7" s="24" t="s">
        <v>1</v>
      </c>
    </row>
    <row r="8" spans="1:2" ht="15">
      <c r="A8" s="27" t="s">
        <v>62</v>
      </c>
      <c r="B8" s="11">
        <f>SUM(B9:B9)</f>
        <v>17582.4</v>
      </c>
    </row>
    <row r="9" spans="1:2" ht="14.25">
      <c r="A9" s="15" t="s">
        <v>8</v>
      </c>
      <c r="B9" s="28">
        <v>17582.4</v>
      </c>
    </row>
  </sheetData>
  <sheetProtection/>
  <mergeCells count="1">
    <mergeCell ref="A5:B5"/>
  </mergeCells>
  <printOptions/>
  <pageMargins left="0.7" right="0.7" top="0.75" bottom="0.75" header="0.3" footer="0.3"/>
  <pageSetup fitToHeight="0"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FFFF00"/>
  </sheetPr>
  <dimension ref="A1:D22"/>
  <sheetViews>
    <sheetView view="pageBreakPreview" zoomScaleSheetLayoutView="100" zoomScalePageLayoutView="0" workbookViewId="0" topLeftCell="A1">
      <selection activeCell="J16" sqref="J16"/>
    </sheetView>
  </sheetViews>
  <sheetFormatPr defaultColWidth="9.00390625" defaultRowHeight="12.75"/>
  <cols>
    <col min="1" max="1" width="65.125" style="0" customWidth="1"/>
    <col min="2" max="2" width="21.375" style="0" customWidth="1"/>
    <col min="3" max="4" width="10.75390625" style="0" bestFit="1" customWidth="1"/>
  </cols>
  <sheetData>
    <row r="1" spans="1:2" ht="15">
      <c r="A1" s="53"/>
      <c r="B1" s="54" t="s">
        <v>39</v>
      </c>
    </row>
    <row r="2" spans="1:2" ht="15">
      <c r="A2" s="53"/>
      <c r="B2" s="54" t="s">
        <v>0</v>
      </c>
    </row>
    <row r="3" spans="1:2" ht="15">
      <c r="A3" s="53"/>
      <c r="B3" s="54" t="s">
        <v>86</v>
      </c>
    </row>
    <row r="4" spans="1:2" ht="15" customHeight="1">
      <c r="A4" s="144" t="s">
        <v>110</v>
      </c>
      <c r="B4" s="144"/>
    </row>
    <row r="5" spans="1:2" ht="15" customHeight="1">
      <c r="A5" s="56"/>
      <c r="B5" s="56"/>
    </row>
    <row r="6" spans="1:2" ht="15">
      <c r="A6" s="19"/>
      <c r="B6" s="20" t="s">
        <v>10</v>
      </c>
    </row>
    <row r="7" spans="1:3" ht="11.25" customHeight="1">
      <c r="A7" s="19"/>
      <c r="B7" s="19"/>
      <c r="C7" s="22"/>
    </row>
    <row r="8" spans="1:3" ht="62.25" customHeight="1">
      <c r="A8" s="145" t="s">
        <v>109</v>
      </c>
      <c r="B8" s="145"/>
      <c r="C8" s="22"/>
    </row>
    <row r="9" spans="1:3" ht="10.5" customHeight="1">
      <c r="A9" s="21"/>
      <c r="B9" s="21"/>
      <c r="C9" s="22"/>
    </row>
    <row r="10" spans="1:3" ht="15">
      <c r="A10" s="32"/>
      <c r="B10" s="33" t="s">
        <v>6</v>
      </c>
      <c r="C10" s="22"/>
    </row>
    <row r="11" spans="1:3" ht="20.25" customHeight="1">
      <c r="A11" s="29" t="s">
        <v>57</v>
      </c>
      <c r="B11" s="29" t="s">
        <v>1</v>
      </c>
      <c r="C11" s="22"/>
    </row>
    <row r="12" spans="1:4" ht="15">
      <c r="A12" s="31" t="s">
        <v>29</v>
      </c>
      <c r="B12" s="30">
        <f>SUM(B13:B20)</f>
        <v>1118.3</v>
      </c>
      <c r="C12" s="34"/>
      <c r="D12" s="36"/>
    </row>
    <row r="13" spans="1:3" ht="14.25" hidden="1">
      <c r="A13" s="16" t="s">
        <v>32</v>
      </c>
      <c r="B13" s="81"/>
      <c r="C13" s="22"/>
    </row>
    <row r="14" spans="1:3" ht="14.25" hidden="1">
      <c r="A14" s="15" t="s">
        <v>24</v>
      </c>
      <c r="B14" s="3"/>
      <c r="C14" s="34"/>
    </row>
    <row r="15" spans="1:3" ht="14.25">
      <c r="A15" s="16" t="s">
        <v>37</v>
      </c>
      <c r="B15" s="3">
        <v>304.9</v>
      </c>
      <c r="C15" s="22"/>
    </row>
    <row r="16" spans="1:3" ht="14.25">
      <c r="A16" s="16" t="s">
        <v>33</v>
      </c>
      <c r="B16" s="3">
        <v>406.7</v>
      </c>
      <c r="C16" s="22"/>
    </row>
    <row r="17" spans="1:3" ht="14.25">
      <c r="A17" s="16" t="s">
        <v>38</v>
      </c>
      <c r="B17" s="3">
        <v>406.7</v>
      </c>
      <c r="C17" s="22"/>
    </row>
    <row r="18" spans="1:3" ht="14.25" hidden="1">
      <c r="A18" s="16" t="s">
        <v>35</v>
      </c>
      <c r="B18" s="3"/>
      <c r="C18" s="22"/>
    </row>
    <row r="19" spans="1:3" ht="14.25" hidden="1">
      <c r="A19" s="16" t="s">
        <v>36</v>
      </c>
      <c r="B19" s="3"/>
      <c r="C19" s="22"/>
    </row>
    <row r="20" spans="1:3" ht="14.25" hidden="1">
      <c r="A20" s="48" t="s">
        <v>34</v>
      </c>
      <c r="B20" s="3"/>
      <c r="C20" s="22"/>
    </row>
    <row r="21" spans="1:3" ht="12.75">
      <c r="A21" s="22"/>
      <c r="B21" s="22"/>
      <c r="C21" s="22"/>
    </row>
    <row r="22" spans="1:3" ht="12.75">
      <c r="A22" s="22"/>
      <c r="B22" s="22"/>
      <c r="C22" s="22"/>
    </row>
  </sheetData>
  <sheetProtection/>
  <mergeCells count="2">
    <mergeCell ref="A8:B8"/>
    <mergeCell ref="A4:B4"/>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rgb="FFFFFF00"/>
  </sheetPr>
  <dimension ref="A1:E19"/>
  <sheetViews>
    <sheetView view="pageBreakPreview" zoomScaleSheetLayoutView="100" zoomScalePageLayoutView="0" workbookViewId="0" topLeftCell="A1">
      <selection activeCell="B16" sqref="B16"/>
    </sheetView>
  </sheetViews>
  <sheetFormatPr defaultColWidth="9.00390625" defaultRowHeight="12.75"/>
  <cols>
    <col min="1" max="1" width="54.375" style="0" customWidth="1"/>
    <col min="2" max="2" width="28.00390625" style="0" customWidth="1"/>
  </cols>
  <sheetData>
    <row r="1" spans="1:3" ht="15">
      <c r="A1" s="19"/>
      <c r="B1" s="20" t="s">
        <v>11</v>
      </c>
      <c r="C1" s="22"/>
    </row>
    <row r="2" spans="1:3" ht="15">
      <c r="A2" s="19"/>
      <c r="B2" s="20" t="s">
        <v>83</v>
      </c>
      <c r="C2" s="22"/>
    </row>
    <row r="3" spans="1:3" ht="15">
      <c r="A3" s="19"/>
      <c r="B3" s="20"/>
      <c r="C3" s="22"/>
    </row>
    <row r="4" spans="1:3" ht="77.25" customHeight="1">
      <c r="A4" s="145" t="s">
        <v>111</v>
      </c>
      <c r="B4" s="145"/>
      <c r="C4" s="22"/>
    </row>
    <row r="5" spans="1:3" ht="15">
      <c r="A5" s="32"/>
      <c r="B5" s="33" t="s">
        <v>6</v>
      </c>
      <c r="C5" s="22"/>
    </row>
    <row r="6" spans="1:3" ht="24" customHeight="1">
      <c r="A6" s="29" t="s">
        <v>57</v>
      </c>
      <c r="B6" s="29" t="s">
        <v>1</v>
      </c>
      <c r="C6" s="22"/>
    </row>
    <row r="7" spans="1:5" ht="15">
      <c r="A7" s="44" t="s">
        <v>62</v>
      </c>
      <c r="B7" s="30">
        <f>SUM(B8:B16)</f>
        <v>20445.400000000005</v>
      </c>
      <c r="C7" s="22"/>
      <c r="E7" s="36"/>
    </row>
    <row r="8" spans="1:3" ht="14.25">
      <c r="A8" s="15" t="s">
        <v>8</v>
      </c>
      <c r="B8" s="3">
        <v>12922.1</v>
      </c>
      <c r="C8" s="22"/>
    </row>
    <row r="9" spans="1:3" ht="14.25">
      <c r="A9" s="16" t="s">
        <v>32</v>
      </c>
      <c r="B9" s="3">
        <v>1500.1</v>
      </c>
      <c r="C9" s="22"/>
    </row>
    <row r="10" spans="1:3" ht="14.25">
      <c r="A10" s="15" t="s">
        <v>24</v>
      </c>
      <c r="B10" s="57">
        <v>694.1</v>
      </c>
      <c r="C10" s="22"/>
    </row>
    <row r="11" spans="1:3" ht="14.25">
      <c r="A11" s="16" t="s">
        <v>37</v>
      </c>
      <c r="B11" s="4">
        <v>411.7</v>
      </c>
      <c r="C11" s="22"/>
    </row>
    <row r="12" spans="1:3" ht="14.25">
      <c r="A12" s="16" t="s">
        <v>33</v>
      </c>
      <c r="B12" s="4">
        <v>408.7</v>
      </c>
      <c r="C12" s="22"/>
    </row>
    <row r="13" spans="1:3" ht="14.25">
      <c r="A13" s="16" t="s">
        <v>38</v>
      </c>
      <c r="B13" s="4">
        <v>1425.8</v>
      </c>
      <c r="C13" s="22"/>
    </row>
    <row r="14" spans="1:3" ht="14.25">
      <c r="A14" s="16" t="s">
        <v>35</v>
      </c>
      <c r="B14" s="4">
        <v>832.9</v>
      </c>
      <c r="C14" s="22"/>
    </row>
    <row r="15" spans="1:3" ht="14.25">
      <c r="A15" s="16" t="s">
        <v>36</v>
      </c>
      <c r="B15" s="4">
        <v>1037.5</v>
      </c>
      <c r="C15" s="22"/>
    </row>
    <row r="16" spans="1:3" ht="14.25">
      <c r="A16" s="16" t="s">
        <v>34</v>
      </c>
      <c r="B16" s="4">
        <v>1212.5</v>
      </c>
      <c r="C16" s="22"/>
    </row>
    <row r="17" spans="1:2" ht="14.25">
      <c r="A17" s="45"/>
      <c r="B17" s="45"/>
    </row>
    <row r="18" spans="1:2" ht="14.25">
      <c r="A18" s="45"/>
      <c r="B18" s="45"/>
    </row>
    <row r="19" spans="1:2" ht="14.25">
      <c r="A19" s="45"/>
      <c r="B19" s="45"/>
    </row>
  </sheetData>
  <sheetProtection/>
  <mergeCells count="1">
    <mergeCell ref="A4:B4"/>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rgb="FFFFC000"/>
  </sheetPr>
  <dimension ref="A1:B20"/>
  <sheetViews>
    <sheetView view="pageBreakPreview" zoomScaleSheetLayoutView="100" zoomScalePageLayoutView="0" workbookViewId="0" topLeftCell="A1">
      <selection activeCell="B11" sqref="B11"/>
    </sheetView>
  </sheetViews>
  <sheetFormatPr defaultColWidth="9.00390625" defaultRowHeight="12.75"/>
  <cols>
    <col min="1" max="1" width="62.00390625" style="0" customWidth="1"/>
    <col min="2" max="2" width="22.00390625" style="0" customWidth="1"/>
  </cols>
  <sheetData>
    <row r="1" spans="1:2" ht="15">
      <c r="A1" s="19"/>
      <c r="B1" s="20" t="s">
        <v>21</v>
      </c>
    </row>
    <row r="2" spans="1:2" ht="15">
      <c r="A2" s="19"/>
      <c r="B2" s="20" t="s">
        <v>83</v>
      </c>
    </row>
    <row r="3" spans="1:2" ht="15">
      <c r="A3" s="19"/>
      <c r="B3" s="20"/>
    </row>
    <row r="4" spans="1:2" ht="15">
      <c r="A4" s="19"/>
      <c r="B4" s="20"/>
    </row>
    <row r="5" spans="1:2" ht="15">
      <c r="A5" s="19"/>
      <c r="B5" s="20"/>
    </row>
    <row r="6" spans="1:2" ht="148.5" customHeight="1">
      <c r="A6" s="145" t="s">
        <v>112</v>
      </c>
      <c r="B6" s="145"/>
    </row>
    <row r="7" spans="1:2" ht="15.75">
      <c r="A7" s="21"/>
      <c r="B7" s="21"/>
    </row>
    <row r="8" spans="1:2" ht="14.25">
      <c r="A8" s="25"/>
      <c r="B8" s="26" t="s">
        <v>7</v>
      </c>
    </row>
    <row r="9" spans="1:2" ht="21.75" customHeight="1">
      <c r="A9" s="24" t="s">
        <v>57</v>
      </c>
      <c r="B9" s="24" t="s">
        <v>1</v>
      </c>
    </row>
    <row r="10" spans="1:2" ht="15">
      <c r="A10" s="27" t="s">
        <v>62</v>
      </c>
      <c r="B10" s="11">
        <f>SUM(B11:B19)</f>
        <v>25442.800000000003</v>
      </c>
    </row>
    <row r="11" spans="1:2" ht="14.25">
      <c r="A11" s="15" t="s">
        <v>8</v>
      </c>
      <c r="B11" s="28">
        <v>16692</v>
      </c>
    </row>
    <row r="12" spans="1:2" ht="14.25">
      <c r="A12" s="16" t="s">
        <v>32</v>
      </c>
      <c r="B12" s="28">
        <v>2074.7</v>
      </c>
    </row>
    <row r="13" spans="1:2" ht="14.25">
      <c r="A13" s="15" t="s">
        <v>24</v>
      </c>
      <c r="B13" s="6">
        <v>942</v>
      </c>
    </row>
    <row r="14" spans="1:2" ht="14.25">
      <c r="A14" s="16" t="s">
        <v>37</v>
      </c>
      <c r="B14" s="6">
        <v>575.7</v>
      </c>
    </row>
    <row r="15" spans="1:2" ht="14.25">
      <c r="A15" s="16" t="s">
        <v>33</v>
      </c>
      <c r="B15" s="6">
        <v>446.5</v>
      </c>
    </row>
    <row r="16" spans="1:2" ht="14.25">
      <c r="A16" s="16" t="s">
        <v>38</v>
      </c>
      <c r="B16" s="6">
        <v>1128</v>
      </c>
    </row>
    <row r="17" spans="1:2" ht="14.25">
      <c r="A17" s="16" t="s">
        <v>35</v>
      </c>
      <c r="B17" s="6">
        <v>754.9</v>
      </c>
    </row>
    <row r="18" spans="1:2" ht="14.25">
      <c r="A18" s="16" t="s">
        <v>36</v>
      </c>
      <c r="B18" s="6">
        <v>1251</v>
      </c>
    </row>
    <row r="19" spans="1:2" ht="14.25">
      <c r="A19" s="48" t="s">
        <v>34</v>
      </c>
      <c r="B19" s="6">
        <v>1578</v>
      </c>
    </row>
    <row r="20" spans="1:2" ht="14.25">
      <c r="A20" s="25"/>
      <c r="B20" s="25"/>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rgb="FFFFFF00"/>
  </sheetPr>
  <dimension ref="A1:C19"/>
  <sheetViews>
    <sheetView view="pageBreakPreview" zoomScaleSheetLayoutView="100" zoomScalePageLayoutView="0" workbookViewId="0" topLeftCell="A1">
      <selection activeCell="I16" sqref="I16"/>
    </sheetView>
  </sheetViews>
  <sheetFormatPr defaultColWidth="9.00390625" defaultRowHeight="12.75"/>
  <cols>
    <col min="1" max="1" width="57.625" style="0" customWidth="1"/>
    <col min="2" max="2" width="26.25390625" style="0" customWidth="1"/>
  </cols>
  <sheetData>
    <row r="1" spans="1:2" ht="15">
      <c r="A1" s="19"/>
      <c r="B1" s="20" t="s">
        <v>20</v>
      </c>
    </row>
    <row r="2" spans="1:2" ht="15">
      <c r="A2" s="19"/>
      <c r="B2" s="20" t="s">
        <v>83</v>
      </c>
    </row>
    <row r="3" spans="1:2" ht="15">
      <c r="A3" s="19"/>
      <c r="B3" s="20"/>
    </row>
    <row r="4" spans="1:2" ht="15">
      <c r="A4" s="19"/>
      <c r="B4" s="20"/>
    </row>
    <row r="5" spans="1:2" ht="15">
      <c r="A5" s="19"/>
      <c r="B5" s="20"/>
    </row>
    <row r="6" spans="1:2" ht="114.75" customHeight="1">
      <c r="A6" s="145" t="s">
        <v>113</v>
      </c>
      <c r="B6" s="145"/>
    </row>
    <row r="7" spans="1:2" ht="15.75">
      <c r="A7" s="21"/>
      <c r="B7" s="21"/>
    </row>
    <row r="8" spans="1:2" ht="14.25">
      <c r="A8" s="25"/>
      <c r="B8" s="26" t="s">
        <v>7</v>
      </c>
    </row>
    <row r="9" spans="1:3" ht="24" customHeight="1">
      <c r="A9" s="24" t="s">
        <v>57</v>
      </c>
      <c r="B9" s="24" t="s">
        <v>1</v>
      </c>
      <c r="C9" s="5"/>
    </row>
    <row r="10" spans="1:2" ht="15">
      <c r="A10" s="27" t="s">
        <v>62</v>
      </c>
      <c r="B10" s="11">
        <f>SUM(B11:B19)</f>
        <v>1920843.6</v>
      </c>
    </row>
    <row r="11" spans="1:2" ht="14.25">
      <c r="A11" s="15" t="s">
        <v>8</v>
      </c>
      <c r="B11" s="28">
        <v>1215822.1</v>
      </c>
    </row>
    <row r="12" spans="1:2" ht="14.25">
      <c r="A12" s="16" t="s">
        <v>32</v>
      </c>
      <c r="B12" s="28">
        <v>141339</v>
      </c>
    </row>
    <row r="13" spans="1:2" ht="14.25">
      <c r="A13" s="15" t="s">
        <v>24</v>
      </c>
      <c r="B13" s="6">
        <v>79406.8</v>
      </c>
    </row>
    <row r="14" spans="1:2" ht="14.25">
      <c r="A14" s="16" t="s">
        <v>37</v>
      </c>
      <c r="B14" s="6">
        <v>60781.1</v>
      </c>
    </row>
    <row r="15" spans="1:2" ht="14.25">
      <c r="A15" s="16" t="s">
        <v>33</v>
      </c>
      <c r="B15" s="6">
        <v>32765</v>
      </c>
    </row>
    <row r="16" spans="1:2" ht="14.25">
      <c r="A16" s="16" t="s">
        <v>38</v>
      </c>
      <c r="B16" s="6">
        <v>104582.4</v>
      </c>
    </row>
    <row r="17" spans="1:2" ht="14.25">
      <c r="A17" s="16" t="s">
        <v>35</v>
      </c>
      <c r="B17" s="6">
        <v>56664.1</v>
      </c>
    </row>
    <row r="18" spans="1:2" ht="14.25">
      <c r="A18" s="16" t="s">
        <v>36</v>
      </c>
      <c r="B18" s="6">
        <v>104076.9</v>
      </c>
    </row>
    <row r="19" spans="1:2" ht="14.25">
      <c r="A19" s="48" t="s">
        <v>34</v>
      </c>
      <c r="B19" s="6">
        <v>125406.2</v>
      </c>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rgb="FFFFFF00"/>
  </sheetPr>
  <dimension ref="A1:C20"/>
  <sheetViews>
    <sheetView view="pageBreakPreview" zoomScaleSheetLayoutView="100" zoomScalePageLayoutView="0" workbookViewId="0" topLeftCell="A1">
      <selection activeCell="I29" sqref="I29"/>
    </sheetView>
  </sheetViews>
  <sheetFormatPr defaultColWidth="9.00390625" defaultRowHeight="12.75"/>
  <cols>
    <col min="1" max="1" width="57.75390625" style="0" customWidth="1"/>
    <col min="2" max="2" width="25.25390625" style="0" customWidth="1"/>
  </cols>
  <sheetData>
    <row r="1" spans="1:2" ht="15">
      <c r="A1" s="19"/>
      <c r="B1" s="20" t="s">
        <v>19</v>
      </c>
    </row>
    <row r="2" spans="1:2" ht="15">
      <c r="A2" s="19"/>
      <c r="B2" s="20" t="s">
        <v>83</v>
      </c>
    </row>
    <row r="3" spans="1:2" ht="15">
      <c r="A3" s="19"/>
      <c r="B3" s="20"/>
    </row>
    <row r="4" spans="1:2" ht="15">
      <c r="A4" s="19"/>
      <c r="B4" s="20"/>
    </row>
    <row r="5" spans="1:2" ht="15">
      <c r="A5" s="19"/>
      <c r="B5" s="20"/>
    </row>
    <row r="6" spans="1:2" ht="132.75" customHeight="1">
      <c r="A6" s="145" t="s">
        <v>114</v>
      </c>
      <c r="B6" s="145"/>
    </row>
    <row r="7" spans="1:2" ht="15.75">
      <c r="A7" s="21"/>
      <c r="B7" s="21"/>
    </row>
    <row r="8" spans="1:2" ht="14.25">
      <c r="A8" s="25"/>
      <c r="B8" s="26" t="s">
        <v>7</v>
      </c>
    </row>
    <row r="9" spans="1:3" ht="24" customHeight="1">
      <c r="A9" s="24" t="s">
        <v>57</v>
      </c>
      <c r="B9" s="24" t="s">
        <v>1</v>
      </c>
      <c r="C9" s="5"/>
    </row>
    <row r="10" spans="1:2" ht="15">
      <c r="A10" s="27" t="s">
        <v>29</v>
      </c>
      <c r="B10" s="11">
        <f>SUM(B11:B19)</f>
        <v>49511.6</v>
      </c>
    </row>
    <row r="11" spans="1:2" ht="14.25">
      <c r="A11" s="15" t="s">
        <v>8</v>
      </c>
      <c r="B11" s="28">
        <v>5064.9</v>
      </c>
    </row>
    <row r="12" spans="1:2" ht="14.25">
      <c r="A12" s="16" t="s">
        <v>32</v>
      </c>
      <c r="B12" s="28">
        <v>9383.8</v>
      </c>
    </row>
    <row r="13" spans="1:2" ht="14.25">
      <c r="A13" s="15" t="s">
        <v>24</v>
      </c>
      <c r="B13" s="6">
        <v>5104.1</v>
      </c>
    </row>
    <row r="14" spans="1:2" ht="14.25">
      <c r="A14" s="16" t="s">
        <v>37</v>
      </c>
      <c r="B14" s="6">
        <v>2671.4</v>
      </c>
    </row>
    <row r="15" spans="1:2" ht="14.25">
      <c r="A15" s="16" t="s">
        <v>33</v>
      </c>
      <c r="B15" s="6">
        <v>2787.6</v>
      </c>
    </row>
    <row r="16" spans="1:2" ht="14.25">
      <c r="A16" s="16" t="s">
        <v>38</v>
      </c>
      <c r="B16" s="6">
        <v>5418.2</v>
      </c>
    </row>
    <row r="17" spans="1:2" ht="14.25">
      <c r="A17" s="16" t="s">
        <v>35</v>
      </c>
      <c r="B17" s="6">
        <v>4201.1</v>
      </c>
    </row>
    <row r="18" spans="1:2" ht="14.25">
      <c r="A18" s="16" t="s">
        <v>36</v>
      </c>
      <c r="B18" s="6">
        <v>7656.2</v>
      </c>
    </row>
    <row r="19" spans="1:2" ht="14.25">
      <c r="A19" s="48" t="s">
        <v>34</v>
      </c>
      <c r="B19" s="6">
        <v>7224.3</v>
      </c>
    </row>
    <row r="20" spans="1:2" ht="12.75">
      <c r="A20" s="22"/>
      <c r="B20" s="2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rgb="FFFFFF00"/>
  </sheetPr>
  <dimension ref="A1:C19"/>
  <sheetViews>
    <sheetView view="pageBreakPreview" zoomScale="97" zoomScaleSheetLayoutView="97" zoomScalePageLayoutView="0" workbookViewId="0" topLeftCell="A1">
      <selection activeCell="B11" sqref="B11"/>
    </sheetView>
  </sheetViews>
  <sheetFormatPr defaultColWidth="9.00390625" defaultRowHeight="12.75"/>
  <cols>
    <col min="1" max="1" width="67.75390625" style="0" customWidth="1"/>
    <col min="2" max="2" width="16.625" style="0" customWidth="1"/>
  </cols>
  <sheetData>
    <row r="1" spans="1:2" ht="15">
      <c r="A1" s="19"/>
      <c r="B1" s="20" t="s">
        <v>18</v>
      </c>
    </row>
    <row r="2" spans="1:2" ht="15">
      <c r="A2" s="19"/>
      <c r="B2" s="20" t="s">
        <v>83</v>
      </c>
    </row>
    <row r="3" spans="1:2" ht="15">
      <c r="A3" s="19"/>
      <c r="B3" s="20"/>
    </row>
    <row r="4" spans="1:2" ht="15">
      <c r="A4" s="19"/>
      <c r="B4" s="20"/>
    </row>
    <row r="5" spans="1:2" ht="15">
      <c r="A5" s="19"/>
      <c r="B5" s="20"/>
    </row>
    <row r="6" spans="1:2" ht="137.25" customHeight="1">
      <c r="A6" s="168" t="s">
        <v>115</v>
      </c>
      <c r="B6" s="168"/>
    </row>
    <row r="7" spans="1:2" ht="15">
      <c r="A7" s="109"/>
      <c r="B7" s="109"/>
    </row>
    <row r="8" spans="1:2" ht="14.25">
      <c r="A8" s="59"/>
      <c r="B8" s="92" t="s">
        <v>7</v>
      </c>
    </row>
    <row r="9" spans="1:3" ht="24" customHeight="1">
      <c r="A9" s="130" t="s">
        <v>64</v>
      </c>
      <c r="B9" s="130" t="s">
        <v>1</v>
      </c>
      <c r="C9" s="5"/>
    </row>
    <row r="10" spans="1:2" ht="15.75">
      <c r="A10" s="123" t="s">
        <v>2</v>
      </c>
      <c r="B10" s="124">
        <f>SUM(B11:B19)</f>
        <v>37321.200000000004</v>
      </c>
    </row>
    <row r="11" spans="1:2" ht="15">
      <c r="A11" s="125" t="s">
        <v>8</v>
      </c>
      <c r="B11" s="126">
        <v>22422.9</v>
      </c>
    </row>
    <row r="12" spans="1:2" ht="15">
      <c r="A12" s="127" t="s">
        <v>32</v>
      </c>
      <c r="B12" s="126">
        <v>3131.6</v>
      </c>
    </row>
    <row r="13" spans="1:2" ht="15">
      <c r="A13" s="125" t="s">
        <v>24</v>
      </c>
      <c r="B13" s="128">
        <v>1507.8</v>
      </c>
    </row>
    <row r="14" spans="1:2" ht="15">
      <c r="A14" s="127" t="s">
        <v>37</v>
      </c>
      <c r="B14" s="128">
        <v>721.7</v>
      </c>
    </row>
    <row r="15" spans="1:2" ht="15">
      <c r="A15" s="127" t="s">
        <v>33</v>
      </c>
      <c r="B15" s="128">
        <v>1412</v>
      </c>
    </row>
    <row r="16" spans="1:2" ht="15">
      <c r="A16" s="127" t="s">
        <v>38</v>
      </c>
      <c r="B16" s="128">
        <v>2086.4</v>
      </c>
    </row>
    <row r="17" spans="1:2" ht="15">
      <c r="A17" s="127" t="s">
        <v>35</v>
      </c>
      <c r="B17" s="128">
        <v>1216.7</v>
      </c>
    </row>
    <row r="18" spans="1:2" ht="15">
      <c r="A18" s="127" t="s">
        <v>36</v>
      </c>
      <c r="B18" s="128">
        <v>1975.8</v>
      </c>
    </row>
    <row r="19" spans="1:2" ht="15">
      <c r="A19" s="129" t="s">
        <v>34</v>
      </c>
      <c r="B19" s="128">
        <v>2846.3</v>
      </c>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C25"/>
  <sheetViews>
    <sheetView view="pageBreakPreview" zoomScaleSheetLayoutView="100" zoomScalePageLayoutView="0" workbookViewId="0" topLeftCell="A1">
      <selection activeCell="I17" sqref="I17"/>
    </sheetView>
  </sheetViews>
  <sheetFormatPr defaultColWidth="9.00390625" defaultRowHeight="12.75"/>
  <cols>
    <col min="1" max="1" width="64.25390625" style="0" customWidth="1"/>
    <col min="2" max="2" width="20.375" style="0" customWidth="1"/>
    <col min="3" max="3" width="10.75390625" style="0" bestFit="1" customWidth="1"/>
  </cols>
  <sheetData>
    <row r="1" spans="1:2" ht="15">
      <c r="A1" s="53"/>
      <c r="B1" s="54" t="s">
        <v>71</v>
      </c>
    </row>
    <row r="2" spans="1:2" ht="15">
      <c r="A2" s="53"/>
      <c r="B2" s="54" t="s">
        <v>0</v>
      </c>
    </row>
    <row r="3" spans="1:2" ht="15">
      <c r="A3" s="53"/>
      <c r="B3" s="54" t="s">
        <v>86</v>
      </c>
    </row>
    <row r="4" spans="1:2" ht="15" customHeight="1">
      <c r="A4" s="144" t="s">
        <v>87</v>
      </c>
      <c r="B4" s="144"/>
    </row>
    <row r="5" spans="1:2" ht="15" customHeight="1">
      <c r="A5" s="56"/>
      <c r="B5" s="56"/>
    </row>
    <row r="6" spans="1:2" ht="15">
      <c r="A6" s="19"/>
      <c r="B6" s="20" t="s">
        <v>10</v>
      </c>
    </row>
    <row r="7" spans="1:2" ht="15">
      <c r="A7" s="19"/>
      <c r="B7" s="20"/>
    </row>
    <row r="8" spans="1:2" ht="15">
      <c r="A8" s="19"/>
      <c r="B8" s="20"/>
    </row>
    <row r="9" spans="1:2" ht="170.25" customHeight="1">
      <c r="A9" s="145" t="s">
        <v>91</v>
      </c>
      <c r="B9" s="145"/>
    </row>
    <row r="10" spans="1:2" ht="15.75">
      <c r="A10" s="21"/>
      <c r="B10" s="21"/>
    </row>
    <row r="11" spans="1:2" ht="14.25">
      <c r="A11" s="22"/>
      <c r="B11" s="23" t="s">
        <v>5</v>
      </c>
    </row>
    <row r="12" spans="1:2" ht="21.75" customHeight="1">
      <c r="A12" s="9" t="s">
        <v>57</v>
      </c>
      <c r="B12" s="24" t="s">
        <v>1</v>
      </c>
    </row>
    <row r="13" spans="1:3" ht="18" customHeight="1">
      <c r="A13" s="13" t="s">
        <v>62</v>
      </c>
      <c r="B13" s="11">
        <f>SUM(B15:B25)</f>
        <v>629500</v>
      </c>
      <c r="C13" s="46"/>
    </row>
    <row r="14" spans="1:2" ht="15" hidden="1">
      <c r="A14" s="14" t="s">
        <v>4</v>
      </c>
      <c r="B14" s="11"/>
    </row>
    <row r="15" spans="1:2" ht="15" customHeight="1">
      <c r="A15" s="50" t="s">
        <v>8</v>
      </c>
      <c r="B15" s="28"/>
    </row>
    <row r="16" spans="1:2" ht="22.5" customHeight="1" hidden="1">
      <c r="A16" s="50"/>
      <c r="B16" s="28"/>
    </row>
    <row r="17" spans="1:2" ht="14.25">
      <c r="A17" s="17" t="s">
        <v>32</v>
      </c>
      <c r="B17" s="6">
        <v>55954</v>
      </c>
    </row>
    <row r="18" spans="1:2" ht="14.25">
      <c r="A18" s="17" t="s">
        <v>24</v>
      </c>
      <c r="B18" s="6">
        <v>71768</v>
      </c>
    </row>
    <row r="19" spans="1:2" ht="14.25">
      <c r="A19" s="18" t="s">
        <v>37</v>
      </c>
      <c r="B19" s="6">
        <v>138634</v>
      </c>
    </row>
    <row r="20" spans="1:2" ht="14.25">
      <c r="A20" s="18" t="s">
        <v>33</v>
      </c>
      <c r="B20" s="6">
        <v>90035</v>
      </c>
    </row>
    <row r="21" spans="1:2" ht="14.25" hidden="1">
      <c r="A21" s="18" t="s">
        <v>38</v>
      </c>
      <c r="B21" s="6"/>
    </row>
    <row r="22" spans="1:2" ht="14.25">
      <c r="A22" s="18" t="s">
        <v>38</v>
      </c>
      <c r="B22" s="6">
        <v>52890</v>
      </c>
    </row>
    <row r="23" spans="1:2" ht="14.25">
      <c r="A23" s="18" t="s">
        <v>35</v>
      </c>
      <c r="B23" s="6">
        <v>27212</v>
      </c>
    </row>
    <row r="24" spans="1:3" ht="14.25">
      <c r="A24" s="18" t="s">
        <v>36</v>
      </c>
      <c r="B24" s="6">
        <v>37481</v>
      </c>
      <c r="C24" s="36"/>
    </row>
    <row r="25" spans="1:2" ht="14.25">
      <c r="A25" s="18" t="s">
        <v>34</v>
      </c>
      <c r="B25" s="77">
        <v>155526</v>
      </c>
    </row>
  </sheetData>
  <sheetProtection/>
  <mergeCells count="2">
    <mergeCell ref="A9:B9"/>
    <mergeCell ref="A4:B4"/>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rgb="FFFFFF00"/>
  </sheetPr>
  <dimension ref="A1:C20"/>
  <sheetViews>
    <sheetView view="pageBreakPreview" zoomScaleSheetLayoutView="100" zoomScalePageLayoutView="0" workbookViewId="0" topLeftCell="A1">
      <selection activeCell="B19" sqref="B19"/>
    </sheetView>
  </sheetViews>
  <sheetFormatPr defaultColWidth="9.00390625" defaultRowHeight="12.75"/>
  <cols>
    <col min="1" max="1" width="60.875" style="0" customWidth="1"/>
    <col min="2" max="2" width="23.375" style="0" customWidth="1"/>
  </cols>
  <sheetData>
    <row r="1" spans="1:3" ht="15">
      <c r="A1" s="19"/>
      <c r="B1" s="20" t="s">
        <v>17</v>
      </c>
      <c r="C1" s="22"/>
    </row>
    <row r="2" spans="1:3" ht="15">
      <c r="A2" s="19"/>
      <c r="B2" s="20" t="s">
        <v>83</v>
      </c>
      <c r="C2" s="22"/>
    </row>
    <row r="3" spans="1:3" ht="15">
      <c r="A3" s="19"/>
      <c r="B3" s="20"/>
      <c r="C3" s="22"/>
    </row>
    <row r="4" spans="1:3" ht="15">
      <c r="A4" s="19"/>
      <c r="B4" s="20"/>
      <c r="C4" s="22"/>
    </row>
    <row r="5" spans="1:3" ht="15">
      <c r="A5" s="19"/>
      <c r="B5" s="20"/>
      <c r="C5" s="22"/>
    </row>
    <row r="6" spans="1:3" ht="114" customHeight="1">
      <c r="A6" s="145" t="s">
        <v>116</v>
      </c>
      <c r="B6" s="145"/>
      <c r="C6" s="22"/>
    </row>
    <row r="7" spans="1:3" ht="15.75">
      <c r="A7" s="21"/>
      <c r="B7" s="21"/>
      <c r="C7" s="22"/>
    </row>
    <row r="8" spans="1:3" ht="14.25">
      <c r="A8" s="25"/>
      <c r="B8" s="26" t="s">
        <v>7</v>
      </c>
      <c r="C8" s="22"/>
    </row>
    <row r="9" spans="1:3" ht="24" customHeight="1">
      <c r="A9" s="24" t="s">
        <v>57</v>
      </c>
      <c r="B9" s="24" t="s">
        <v>1</v>
      </c>
      <c r="C9" s="35"/>
    </row>
    <row r="10" spans="1:3" ht="15">
      <c r="A10" s="27" t="s">
        <v>62</v>
      </c>
      <c r="B10" s="11">
        <f>SUM(B11:B19)</f>
        <v>15769.3</v>
      </c>
      <c r="C10" s="22"/>
    </row>
    <row r="11" spans="1:3" ht="14.25">
      <c r="A11" s="15" t="s">
        <v>8</v>
      </c>
      <c r="B11" s="28">
        <v>2316.8</v>
      </c>
      <c r="C11" s="22"/>
    </row>
    <row r="12" spans="1:3" ht="14.25">
      <c r="A12" s="16" t="s">
        <v>32</v>
      </c>
      <c r="B12" s="28">
        <v>1908.8</v>
      </c>
      <c r="C12" s="22"/>
    </row>
    <row r="13" spans="1:3" ht="14.25">
      <c r="A13" s="15" t="s">
        <v>24</v>
      </c>
      <c r="B13" s="28">
        <v>1752.9</v>
      </c>
      <c r="C13" s="22"/>
    </row>
    <row r="14" spans="1:3" ht="14.25">
      <c r="A14" s="16" t="s">
        <v>37</v>
      </c>
      <c r="B14" s="28">
        <v>1041.7</v>
      </c>
      <c r="C14" s="22"/>
    </row>
    <row r="15" spans="1:3" ht="14.25">
      <c r="A15" s="16" t="s">
        <v>33</v>
      </c>
      <c r="B15" s="28">
        <v>1027.2</v>
      </c>
      <c r="C15" s="22"/>
    </row>
    <row r="16" spans="1:3" ht="14.25">
      <c r="A16" s="16" t="s">
        <v>38</v>
      </c>
      <c r="B16" s="28">
        <v>1752.9</v>
      </c>
      <c r="C16" s="22"/>
    </row>
    <row r="17" spans="1:3" ht="14.25">
      <c r="A17" s="16" t="s">
        <v>35</v>
      </c>
      <c r="B17" s="28">
        <v>2226.2</v>
      </c>
      <c r="C17" s="22"/>
    </row>
    <row r="18" spans="1:3" ht="14.25">
      <c r="A18" s="16" t="s">
        <v>36</v>
      </c>
      <c r="B18" s="28">
        <v>1752.9</v>
      </c>
      <c r="C18" s="22"/>
    </row>
    <row r="19" spans="1:3" ht="14.25">
      <c r="A19" s="48" t="s">
        <v>34</v>
      </c>
      <c r="B19" s="28">
        <v>1989.9</v>
      </c>
      <c r="C19" s="22"/>
    </row>
    <row r="20" spans="1:3" ht="12.75">
      <c r="A20" s="22"/>
      <c r="B20" s="22"/>
      <c r="C20" s="2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tabColor rgb="FFFFFF00"/>
    <pageSetUpPr fitToPage="1"/>
  </sheetPr>
  <dimension ref="A1:G16"/>
  <sheetViews>
    <sheetView view="pageBreakPreview" zoomScaleSheetLayoutView="100" zoomScalePageLayoutView="0" workbookViewId="0" topLeftCell="A1">
      <selection activeCell="B10" sqref="B10"/>
    </sheetView>
  </sheetViews>
  <sheetFormatPr defaultColWidth="9.00390625" defaultRowHeight="12.75"/>
  <cols>
    <col min="1" max="1" width="31.375" style="60" customWidth="1"/>
    <col min="2" max="2" width="16.75390625" style="60" customWidth="1"/>
    <col min="3" max="3" width="21.125" style="59" customWidth="1"/>
    <col min="4" max="4" width="25.25390625" style="60" customWidth="1"/>
    <col min="5" max="5" width="9.25390625" style="60" hidden="1" customWidth="1"/>
    <col min="6" max="16384" width="9.125" style="60" customWidth="1"/>
  </cols>
  <sheetData>
    <row r="1" ht="15">
      <c r="D1" s="20" t="s">
        <v>12</v>
      </c>
    </row>
    <row r="2" spans="1:6" ht="15">
      <c r="A2" s="59"/>
      <c r="C2" s="73"/>
      <c r="D2" s="20" t="s">
        <v>83</v>
      </c>
      <c r="E2" s="71"/>
      <c r="F2" s="71"/>
    </row>
    <row r="3" spans="1:7" ht="166.5" customHeight="1">
      <c r="A3" s="145" t="s">
        <v>117</v>
      </c>
      <c r="B3" s="145"/>
      <c r="C3" s="145"/>
      <c r="D3" s="145"/>
      <c r="E3" s="74"/>
      <c r="F3" s="74"/>
      <c r="G3" s="74"/>
    </row>
    <row r="4" ht="14.25">
      <c r="A4" s="59"/>
    </row>
    <row r="5" spans="1:4" ht="14.25">
      <c r="A5" s="59"/>
      <c r="D5" s="26" t="s">
        <v>7</v>
      </c>
    </row>
    <row r="6" spans="1:4" ht="34.5" customHeight="1">
      <c r="A6" s="169" t="s">
        <v>57</v>
      </c>
      <c r="B6" s="169" t="s">
        <v>1</v>
      </c>
      <c r="C6" s="170" t="s">
        <v>41</v>
      </c>
      <c r="D6" s="170"/>
    </row>
    <row r="7" spans="1:4" ht="36.75" customHeight="1">
      <c r="A7" s="169"/>
      <c r="B7" s="169"/>
      <c r="C7" s="170" t="s">
        <v>40</v>
      </c>
      <c r="D7" s="170" t="s">
        <v>23</v>
      </c>
    </row>
    <row r="8" spans="1:4" ht="10.5" customHeight="1" hidden="1">
      <c r="A8" s="169"/>
      <c r="B8" s="169"/>
      <c r="C8" s="170"/>
      <c r="D8" s="170"/>
    </row>
    <row r="9" spans="1:4" ht="171" customHeight="1" hidden="1">
      <c r="A9" s="169"/>
      <c r="B9" s="169"/>
      <c r="C9" s="170"/>
      <c r="D9" s="170"/>
    </row>
    <row r="10" spans="1:4" ht="15">
      <c r="A10" s="13" t="s">
        <v>62</v>
      </c>
      <c r="B10" s="75">
        <f>SUM(B11:B16)</f>
        <v>44840.19999999999</v>
      </c>
      <c r="C10" s="75">
        <f>SUM(C11:C16)</f>
        <v>36941.49999999999</v>
      </c>
      <c r="D10" s="75">
        <f>SUM(D11:D16)</f>
        <v>7898.700000000001</v>
      </c>
    </row>
    <row r="11" spans="1:4" ht="14.25">
      <c r="A11" s="15" t="s">
        <v>8</v>
      </c>
      <c r="B11" s="76">
        <f aca="true" t="shared" si="0" ref="B11:B16">C11+D11</f>
        <v>41202.899999999994</v>
      </c>
      <c r="C11" s="6">
        <f>33951.2-6.9</f>
        <v>33944.299999999996</v>
      </c>
      <c r="D11" s="37">
        <f>7251.7+6.9</f>
        <v>7258.599999999999</v>
      </c>
    </row>
    <row r="12" spans="1:4" ht="15.75" customHeight="1">
      <c r="A12" s="16" t="s">
        <v>32</v>
      </c>
      <c r="B12" s="76">
        <f t="shared" si="0"/>
        <v>929.9000000000001</v>
      </c>
      <c r="C12" s="6">
        <v>766.2</v>
      </c>
      <c r="D12" s="37">
        <v>163.7</v>
      </c>
    </row>
    <row r="13" spans="1:4" ht="14.25">
      <c r="A13" s="15" t="s">
        <v>24</v>
      </c>
      <c r="B13" s="76">
        <f t="shared" si="0"/>
        <v>378.5</v>
      </c>
      <c r="C13" s="6">
        <v>311.9</v>
      </c>
      <c r="D13" s="37">
        <v>66.6</v>
      </c>
    </row>
    <row r="14" spans="1:4" ht="14.25">
      <c r="A14" s="16" t="s">
        <v>37</v>
      </c>
      <c r="B14" s="76">
        <f t="shared" si="0"/>
        <v>622.6</v>
      </c>
      <c r="C14" s="6">
        <v>513</v>
      </c>
      <c r="D14" s="37">
        <v>109.6</v>
      </c>
    </row>
    <row r="15" spans="1:4" ht="14.25">
      <c r="A15" s="15" t="s">
        <v>35</v>
      </c>
      <c r="B15" s="76">
        <f t="shared" si="0"/>
        <v>378.70000000000005</v>
      </c>
      <c r="C15" s="108">
        <v>312.1</v>
      </c>
      <c r="D15" s="58">
        <v>66.6</v>
      </c>
    </row>
    <row r="16" spans="1:4" ht="14.25">
      <c r="A16" s="16" t="s">
        <v>36</v>
      </c>
      <c r="B16" s="76">
        <f t="shared" si="0"/>
        <v>1327.6</v>
      </c>
      <c r="C16" s="131">
        <v>1094</v>
      </c>
      <c r="D16" s="58">
        <v>233.6</v>
      </c>
    </row>
  </sheetData>
  <sheetProtection/>
  <mergeCells count="6">
    <mergeCell ref="A3:D3"/>
    <mergeCell ref="A6:A9"/>
    <mergeCell ref="B6:B9"/>
    <mergeCell ref="C6:D6"/>
    <mergeCell ref="C7:C9"/>
    <mergeCell ref="D7:D9"/>
  </mergeCells>
  <printOptions horizontalCentered="1"/>
  <pageMargins left="0.7874015748031497" right="0.3937007874015748" top="0.7874015748031497" bottom="0.7874015748031497" header="0.5118110236220472" footer="0.5118110236220472"/>
  <pageSetup fitToHeight="0" fitToWidth="1"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tabColor rgb="FFFFFF00"/>
  </sheetPr>
  <dimension ref="A1:C20"/>
  <sheetViews>
    <sheetView view="pageBreakPreview" zoomScaleSheetLayoutView="100" zoomScalePageLayoutView="0" workbookViewId="0" topLeftCell="A1">
      <selection activeCell="B20" sqref="B20"/>
    </sheetView>
  </sheetViews>
  <sheetFormatPr defaultColWidth="9.00390625" defaultRowHeight="12.75"/>
  <cols>
    <col min="1" max="1" width="68.125" style="0" customWidth="1"/>
    <col min="2" max="2" width="21.125" style="0" customWidth="1"/>
  </cols>
  <sheetData>
    <row r="1" spans="1:3" ht="15">
      <c r="A1" s="19"/>
      <c r="B1" s="20" t="s">
        <v>13</v>
      </c>
      <c r="C1" s="22"/>
    </row>
    <row r="2" spans="1:3" ht="15">
      <c r="A2" s="19"/>
      <c r="B2" s="20" t="s">
        <v>83</v>
      </c>
      <c r="C2" s="22"/>
    </row>
    <row r="3" spans="1:3" ht="15">
      <c r="A3" s="19"/>
      <c r="B3" s="20"/>
      <c r="C3" s="22"/>
    </row>
    <row r="4" spans="1:3" ht="15">
      <c r="A4" s="19"/>
      <c r="B4" s="20"/>
      <c r="C4" s="22"/>
    </row>
    <row r="5" spans="1:3" ht="15">
      <c r="A5" s="19"/>
      <c r="B5" s="20"/>
      <c r="C5" s="22"/>
    </row>
    <row r="6" spans="1:3" ht="113.25" customHeight="1">
      <c r="A6" s="171" t="s">
        <v>118</v>
      </c>
      <c r="B6" s="171"/>
      <c r="C6" s="22"/>
    </row>
    <row r="7" spans="1:3" ht="15.75">
      <c r="A7" s="21"/>
      <c r="B7" s="21"/>
      <c r="C7" s="22"/>
    </row>
    <row r="8" spans="1:3" ht="14.25">
      <c r="A8" s="25"/>
      <c r="B8" s="26" t="s">
        <v>7</v>
      </c>
      <c r="C8" s="22"/>
    </row>
    <row r="9" spans="1:3" ht="24" customHeight="1">
      <c r="A9" s="24" t="s">
        <v>57</v>
      </c>
      <c r="B9" s="24" t="s">
        <v>1</v>
      </c>
      <c r="C9" s="49"/>
    </row>
    <row r="10" spans="1:3" ht="15">
      <c r="A10" s="27" t="s">
        <v>62</v>
      </c>
      <c r="B10" s="11">
        <f>SUM(B11:B19)</f>
        <v>13166.699999999999</v>
      </c>
      <c r="C10" s="22"/>
    </row>
    <row r="11" spans="1:3" ht="14.25">
      <c r="A11" s="15" t="s">
        <v>8</v>
      </c>
      <c r="B11" s="28">
        <v>3363</v>
      </c>
      <c r="C11" s="22"/>
    </row>
    <row r="12" spans="1:3" ht="14.25">
      <c r="A12" s="16" t="s">
        <v>32</v>
      </c>
      <c r="B12" s="28">
        <v>1357.2</v>
      </c>
      <c r="C12" s="22"/>
    </row>
    <row r="13" spans="1:3" ht="14.25">
      <c r="A13" s="15" t="s">
        <v>24</v>
      </c>
      <c r="B13" s="6">
        <v>901.3</v>
      </c>
      <c r="C13" s="22"/>
    </row>
    <row r="14" spans="1:3" ht="14.25">
      <c r="A14" s="16" t="s">
        <v>37</v>
      </c>
      <c r="B14" s="6">
        <v>777.5</v>
      </c>
      <c r="C14" s="22"/>
    </row>
    <row r="15" spans="1:3" ht="14.25">
      <c r="A15" s="16" t="s">
        <v>33</v>
      </c>
      <c r="B15" s="6">
        <v>776.1</v>
      </c>
      <c r="C15" s="22"/>
    </row>
    <row r="16" spans="1:3" ht="14.25">
      <c r="A16" s="16" t="s">
        <v>38</v>
      </c>
      <c r="B16" s="6">
        <v>1249.3</v>
      </c>
      <c r="C16" s="22"/>
    </row>
    <row r="17" spans="1:3" ht="14.25">
      <c r="A17" s="16" t="s">
        <v>35</v>
      </c>
      <c r="B17" s="6">
        <v>1973.6</v>
      </c>
      <c r="C17" s="22"/>
    </row>
    <row r="18" spans="1:3" ht="14.25">
      <c r="A18" s="16" t="s">
        <v>36</v>
      </c>
      <c r="B18" s="6">
        <v>1378.3</v>
      </c>
      <c r="C18" s="22"/>
    </row>
    <row r="19" spans="1:3" ht="14.25">
      <c r="A19" s="48" t="s">
        <v>34</v>
      </c>
      <c r="B19" s="6">
        <v>1390.4</v>
      </c>
      <c r="C19" s="22"/>
    </row>
    <row r="20" spans="1:3" ht="12.75">
      <c r="A20" s="22"/>
      <c r="B20" s="22"/>
      <c r="C20" s="2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rgb="FFFFC000"/>
  </sheetPr>
  <dimension ref="A1:E22"/>
  <sheetViews>
    <sheetView tabSelected="1" zoomScaleSheetLayoutView="75" workbookViewId="0" topLeftCell="A7">
      <selection activeCell="M12" sqref="M12"/>
    </sheetView>
  </sheetViews>
  <sheetFormatPr defaultColWidth="9.00390625" defaultRowHeight="12.75"/>
  <cols>
    <col min="1" max="1" width="34.25390625" style="0" customWidth="1"/>
    <col min="2" max="2" width="10.75390625" style="0" customWidth="1"/>
    <col min="3" max="3" width="33.625" style="0" customWidth="1"/>
    <col min="4" max="4" width="44.625" style="0" customWidth="1"/>
  </cols>
  <sheetData>
    <row r="1" spans="1:5" ht="15">
      <c r="A1" s="19"/>
      <c r="D1" s="20" t="s">
        <v>16</v>
      </c>
      <c r="E1" s="20"/>
    </row>
    <row r="2" spans="1:5" ht="15">
      <c r="A2" s="19"/>
      <c r="D2" s="20" t="s">
        <v>83</v>
      </c>
      <c r="E2" s="20"/>
    </row>
    <row r="3" spans="1:5" ht="15" hidden="1">
      <c r="A3" s="19"/>
      <c r="D3" s="20"/>
      <c r="E3" s="20"/>
    </row>
    <row r="4" spans="1:5" ht="15">
      <c r="A4" s="19"/>
      <c r="D4" s="20"/>
      <c r="E4" s="20"/>
    </row>
    <row r="5" spans="1:5" ht="15">
      <c r="A5" s="19"/>
      <c r="D5" s="20"/>
      <c r="E5" s="20"/>
    </row>
    <row r="6" spans="1:2" ht="15">
      <c r="A6" s="19"/>
      <c r="B6" s="20"/>
    </row>
    <row r="7" spans="1:4" ht="79.5" customHeight="1">
      <c r="A7" s="145" t="s">
        <v>119</v>
      </c>
      <c r="B7" s="145"/>
      <c r="C7" s="145"/>
      <c r="D7" s="145"/>
    </row>
    <row r="8" spans="1:4" ht="15">
      <c r="A8" s="19"/>
      <c r="B8" s="7"/>
      <c r="C8" s="7"/>
      <c r="D8" s="20" t="s">
        <v>28</v>
      </c>
    </row>
    <row r="9" spans="1:4" ht="17.25" customHeight="1">
      <c r="A9" s="169" t="s">
        <v>57</v>
      </c>
      <c r="B9" s="169" t="s">
        <v>25</v>
      </c>
      <c r="C9" s="172" t="s">
        <v>41</v>
      </c>
      <c r="D9" s="172"/>
    </row>
    <row r="10" spans="1:4" ht="55.5" customHeight="1">
      <c r="A10" s="169"/>
      <c r="B10" s="169"/>
      <c r="C10" s="170" t="s">
        <v>26</v>
      </c>
      <c r="D10" s="170" t="s">
        <v>27</v>
      </c>
    </row>
    <row r="11" spans="1:4" ht="12.75" customHeight="1" hidden="1">
      <c r="A11" s="169"/>
      <c r="B11" s="169"/>
      <c r="C11" s="170"/>
      <c r="D11" s="170"/>
    </row>
    <row r="12" spans="1:4" ht="220.5" customHeight="1">
      <c r="A12" s="169"/>
      <c r="B12" s="169"/>
      <c r="C12" s="24" t="s">
        <v>42</v>
      </c>
      <c r="D12" s="85" t="s">
        <v>122</v>
      </c>
    </row>
    <row r="13" spans="1:4" ht="15">
      <c r="A13" s="63" t="s">
        <v>62</v>
      </c>
      <c r="B13" s="82">
        <f>C13+D13</f>
        <v>46401.700000000004</v>
      </c>
      <c r="C13" s="83">
        <f>SUM(C14:C22)</f>
        <v>36098.4</v>
      </c>
      <c r="D13" s="83">
        <f>SUM(D14:D22)</f>
        <v>10303.300000000001</v>
      </c>
    </row>
    <row r="14" spans="1:4" ht="14.25">
      <c r="A14" s="15" t="s">
        <v>8</v>
      </c>
      <c r="B14" s="84">
        <f aca="true" t="shared" si="0" ref="B14:B22">C14+D14</f>
        <v>19071.6</v>
      </c>
      <c r="C14" s="28">
        <v>15112.4</v>
      </c>
      <c r="D14" s="37">
        <v>3959.2</v>
      </c>
    </row>
    <row r="15" spans="1:4" ht="14.25">
      <c r="A15" s="16" t="s">
        <v>32</v>
      </c>
      <c r="B15" s="84">
        <f t="shared" si="0"/>
        <v>4468.200000000001</v>
      </c>
      <c r="C15" s="28">
        <v>3370.3</v>
      </c>
      <c r="D15" s="37">
        <v>1097.9</v>
      </c>
    </row>
    <row r="16" spans="1:4" ht="14.25">
      <c r="A16" s="15" t="s">
        <v>24</v>
      </c>
      <c r="B16" s="84">
        <f t="shared" si="0"/>
        <v>3148.7</v>
      </c>
      <c r="C16" s="6">
        <v>2510.2</v>
      </c>
      <c r="D16" s="37">
        <v>638.5</v>
      </c>
    </row>
    <row r="17" spans="1:4" ht="14.25">
      <c r="A17" s="16" t="s">
        <v>37</v>
      </c>
      <c r="B17" s="84">
        <f t="shared" si="0"/>
        <v>2790.7</v>
      </c>
      <c r="C17" s="6">
        <v>2245.4</v>
      </c>
      <c r="D17" s="37">
        <v>545.3</v>
      </c>
    </row>
    <row r="18" spans="1:4" ht="14.25">
      <c r="A18" s="16" t="s">
        <v>33</v>
      </c>
      <c r="B18" s="84">
        <f t="shared" si="0"/>
        <v>3023.3</v>
      </c>
      <c r="C18" s="6">
        <v>2463.3</v>
      </c>
      <c r="D18" s="37">
        <v>560</v>
      </c>
    </row>
    <row r="19" spans="1:4" ht="14.25">
      <c r="A19" s="16" t="s">
        <v>38</v>
      </c>
      <c r="B19" s="84">
        <f t="shared" si="0"/>
        <v>2985.8999999999996</v>
      </c>
      <c r="C19" s="6">
        <v>2325.1</v>
      </c>
      <c r="D19" s="37">
        <v>660.8</v>
      </c>
    </row>
    <row r="20" spans="1:4" ht="14.25">
      <c r="A20" s="16" t="s">
        <v>35</v>
      </c>
      <c r="B20" s="84">
        <f t="shared" si="0"/>
        <v>2786.5</v>
      </c>
      <c r="C20" s="6">
        <v>2236.2</v>
      </c>
      <c r="D20" s="37">
        <v>550.3</v>
      </c>
    </row>
    <row r="21" spans="1:4" ht="14.25">
      <c r="A21" s="16" t="s">
        <v>36</v>
      </c>
      <c r="B21" s="84">
        <f t="shared" si="0"/>
        <v>3472</v>
      </c>
      <c r="C21" s="6">
        <v>2360.2</v>
      </c>
      <c r="D21" s="37">
        <v>1111.8</v>
      </c>
    </row>
    <row r="22" spans="1:4" ht="14.25">
      <c r="A22" s="48" t="s">
        <v>34</v>
      </c>
      <c r="B22" s="84">
        <f t="shared" si="0"/>
        <v>4654.8</v>
      </c>
      <c r="C22" s="6">
        <v>3475.3</v>
      </c>
      <c r="D22" s="37">
        <v>1179.5</v>
      </c>
    </row>
  </sheetData>
  <sheetProtection/>
  <mergeCells count="6">
    <mergeCell ref="D10:D11"/>
    <mergeCell ref="C9:D9"/>
    <mergeCell ref="A7:D7"/>
    <mergeCell ref="A9:A12"/>
    <mergeCell ref="B9:B12"/>
    <mergeCell ref="C10:C11"/>
  </mergeCells>
  <printOptions horizontalCentered="1"/>
  <pageMargins left="0.7874015748031497" right="0.3937007874015748" top="0.7874015748031497" bottom="0.7874015748031497" header="0.5118110236220472" footer="0.5118110236220472"/>
  <pageSetup fitToHeight="0" fitToWidth="0" horizontalDpi="600" verticalDpi="600" orientation="portrait" paperSize="9" scale="70" r:id="rId1"/>
</worksheet>
</file>

<file path=xl/worksheets/sheet44.xml><?xml version="1.0" encoding="utf-8"?>
<worksheet xmlns="http://schemas.openxmlformats.org/spreadsheetml/2006/main" xmlns:r="http://schemas.openxmlformats.org/officeDocument/2006/relationships">
  <sheetPr>
    <tabColor rgb="FFFFC000"/>
    <pageSetUpPr fitToPage="1"/>
  </sheetPr>
  <dimension ref="A1:C19"/>
  <sheetViews>
    <sheetView zoomScalePageLayoutView="0" workbookViewId="0" topLeftCell="A1">
      <selection activeCell="B30" sqref="B30"/>
    </sheetView>
  </sheetViews>
  <sheetFormatPr defaultColWidth="9.00390625" defaultRowHeight="12.75"/>
  <cols>
    <col min="1" max="1" width="60.125" style="0" customWidth="1"/>
    <col min="2" max="2" width="17.875" style="0" customWidth="1"/>
    <col min="4" max="4" width="12.125" style="0" bestFit="1" customWidth="1"/>
  </cols>
  <sheetData>
    <row r="1" spans="1:3" ht="15">
      <c r="A1" s="19"/>
      <c r="B1" s="20" t="s">
        <v>14</v>
      </c>
      <c r="C1" s="22"/>
    </row>
    <row r="2" spans="1:3" ht="15">
      <c r="A2" s="19"/>
      <c r="B2" s="20" t="s">
        <v>83</v>
      </c>
      <c r="C2" s="22"/>
    </row>
    <row r="3" spans="1:3" ht="15">
      <c r="A3" s="19"/>
      <c r="B3" s="20"/>
      <c r="C3" s="22"/>
    </row>
    <row r="4" spans="1:3" ht="15" hidden="1">
      <c r="A4" s="19"/>
      <c r="B4" s="20"/>
      <c r="C4" s="22"/>
    </row>
    <row r="5" spans="1:3" ht="15">
      <c r="A5" s="19"/>
      <c r="B5" s="20"/>
      <c r="C5" s="22"/>
    </row>
    <row r="6" spans="1:3" ht="111" customHeight="1">
      <c r="A6" s="145" t="s">
        <v>121</v>
      </c>
      <c r="B6" s="145"/>
      <c r="C6" s="22"/>
    </row>
    <row r="7" spans="1:3" ht="15.75">
      <c r="A7" s="21"/>
      <c r="B7" s="21"/>
      <c r="C7" s="22"/>
    </row>
    <row r="8" spans="1:3" ht="14.25">
      <c r="A8" s="25"/>
      <c r="B8" s="26" t="s">
        <v>7</v>
      </c>
      <c r="C8" s="22"/>
    </row>
    <row r="9" spans="1:3" ht="24" customHeight="1">
      <c r="A9" s="24" t="s">
        <v>57</v>
      </c>
      <c r="B9" s="24" t="s">
        <v>1</v>
      </c>
      <c r="C9" s="35"/>
    </row>
    <row r="10" spans="1:3" ht="15">
      <c r="A10" s="13" t="s">
        <v>29</v>
      </c>
      <c r="B10" s="11">
        <f>SUM(B11:B19)</f>
        <v>1310930.4999999998</v>
      </c>
      <c r="C10" s="34"/>
    </row>
    <row r="11" spans="1:3" ht="14.25">
      <c r="A11" s="15" t="s">
        <v>8</v>
      </c>
      <c r="B11" s="28">
        <v>841210.1</v>
      </c>
      <c r="C11" s="22"/>
    </row>
    <row r="12" spans="1:3" ht="14.25">
      <c r="A12" s="16" t="s">
        <v>32</v>
      </c>
      <c r="B12" s="28">
        <v>90965.1</v>
      </c>
      <c r="C12" s="22"/>
    </row>
    <row r="13" spans="1:3" ht="14.25">
      <c r="A13" s="15" t="s">
        <v>24</v>
      </c>
      <c r="B13" s="37">
        <v>62045.6</v>
      </c>
      <c r="C13" s="22"/>
    </row>
    <row r="14" spans="1:3" ht="14.25">
      <c r="A14" s="16" t="s">
        <v>37</v>
      </c>
      <c r="B14" s="6">
        <v>30143.2</v>
      </c>
      <c r="C14" s="22"/>
    </row>
    <row r="15" spans="1:3" ht="14.25">
      <c r="A15" s="16" t="s">
        <v>33</v>
      </c>
      <c r="B15" s="6">
        <v>26991.6</v>
      </c>
      <c r="C15" s="22"/>
    </row>
    <row r="16" spans="1:3" ht="14.25">
      <c r="A16" s="16" t="s">
        <v>38</v>
      </c>
      <c r="B16" s="6">
        <v>60818.7</v>
      </c>
      <c r="C16" s="22"/>
    </row>
    <row r="17" spans="1:3" ht="14.25">
      <c r="A17" s="16" t="s">
        <v>35</v>
      </c>
      <c r="B17" s="6">
        <v>36280.9</v>
      </c>
      <c r="C17" s="22"/>
    </row>
    <row r="18" spans="1:2" ht="14.25">
      <c r="A18" s="16" t="s">
        <v>36</v>
      </c>
      <c r="B18" s="6">
        <v>77294.1</v>
      </c>
    </row>
    <row r="19" spans="1:2" ht="14.25">
      <c r="A19" s="16" t="s">
        <v>34</v>
      </c>
      <c r="B19" s="6">
        <v>85181.2</v>
      </c>
    </row>
  </sheetData>
  <sheetProtection/>
  <mergeCells count="1">
    <mergeCell ref="A6:B6"/>
  </mergeCells>
  <printOptions/>
  <pageMargins left="0.7" right="0.7" top="0.75" bottom="0.75" header="0.3" footer="0.3"/>
  <pageSetup fitToHeight="0" fitToWidth="1"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tabColor rgb="FFFFC000"/>
  </sheetPr>
  <dimension ref="A1:C15"/>
  <sheetViews>
    <sheetView view="pageBreakPreview" zoomScaleSheetLayoutView="100" zoomScalePageLayoutView="0" workbookViewId="0" topLeftCell="A1">
      <selection activeCell="C13" sqref="C13"/>
    </sheetView>
  </sheetViews>
  <sheetFormatPr defaultColWidth="9.00390625" defaultRowHeight="12.75"/>
  <cols>
    <col min="1" max="1" width="53.125" style="0" customWidth="1"/>
    <col min="2" max="2" width="25.375" style="0" customWidth="1"/>
  </cols>
  <sheetData>
    <row r="1" spans="1:2" ht="15">
      <c r="A1" s="19"/>
      <c r="B1" s="20" t="s">
        <v>9</v>
      </c>
    </row>
    <row r="2" spans="1:3" ht="15">
      <c r="A2" s="19"/>
      <c r="B2" s="20" t="s">
        <v>83</v>
      </c>
      <c r="C2" s="20"/>
    </row>
    <row r="3" spans="1:3" ht="15">
      <c r="A3" s="19"/>
      <c r="C3" s="20"/>
    </row>
    <row r="4" ht="15">
      <c r="A4" s="19"/>
    </row>
    <row r="5" ht="15">
      <c r="A5" s="19"/>
    </row>
    <row r="6" spans="1:2" ht="15" customHeight="1">
      <c r="A6" s="145" t="s">
        <v>139</v>
      </c>
      <c r="B6" s="145"/>
    </row>
    <row r="7" spans="1:2" ht="151.5" customHeight="1">
      <c r="A7" s="145"/>
      <c r="B7" s="145"/>
    </row>
    <row r="8" spans="1:2" ht="15" customHeight="1">
      <c r="A8" s="25"/>
      <c r="B8" s="26" t="s">
        <v>7</v>
      </c>
    </row>
    <row r="9" spans="1:2" ht="15" customHeight="1">
      <c r="A9" s="24" t="s">
        <v>57</v>
      </c>
      <c r="B9" s="9" t="s">
        <v>1</v>
      </c>
    </row>
    <row r="10" spans="1:2" ht="15" customHeight="1">
      <c r="A10" s="27" t="s">
        <v>62</v>
      </c>
      <c r="B10" s="51">
        <f>SUM(B11:B15)</f>
        <v>1778.1000000000001</v>
      </c>
    </row>
    <row r="11" spans="1:2" ht="13.5" customHeight="1">
      <c r="A11" s="15" t="s">
        <v>8</v>
      </c>
      <c r="B11" s="52">
        <v>888.6</v>
      </c>
    </row>
    <row r="12" spans="1:2" ht="14.25" customHeight="1">
      <c r="A12" s="16" t="s">
        <v>32</v>
      </c>
      <c r="B12" s="52">
        <v>274.7</v>
      </c>
    </row>
    <row r="13" spans="1:2" ht="15.75" customHeight="1">
      <c r="A13" s="15" t="s">
        <v>24</v>
      </c>
      <c r="B13" s="87">
        <v>273.7</v>
      </c>
    </row>
    <row r="14" spans="1:2" ht="14.25">
      <c r="A14" s="16" t="s">
        <v>37</v>
      </c>
      <c r="B14" s="52">
        <v>102.2</v>
      </c>
    </row>
    <row r="15" spans="1:2" ht="14.25">
      <c r="A15" s="48" t="s">
        <v>34</v>
      </c>
      <c r="B15" s="88">
        <v>238.9</v>
      </c>
    </row>
  </sheetData>
  <sheetProtection/>
  <mergeCells count="1">
    <mergeCell ref="A6:B7"/>
  </mergeCells>
  <printOptions horizontalCentered="1"/>
  <pageMargins left="0.7874015748031497" right="0.3937007874015748" top="0.7874015748031497" bottom="0.7874015748031497" header="0.5118110236220472" footer="0.5118110236220472"/>
  <pageSetup horizontalDpi="600" verticalDpi="600" orientation="portrait" paperSize="9" r:id="rId1"/>
  <colBreaks count="1" manualBreakCount="1">
    <brk id="3" max="19" man="1"/>
  </colBreaks>
</worksheet>
</file>

<file path=xl/worksheets/sheet46.xml><?xml version="1.0" encoding="utf-8"?>
<worksheet xmlns="http://schemas.openxmlformats.org/spreadsheetml/2006/main" xmlns:r="http://schemas.openxmlformats.org/officeDocument/2006/relationships">
  <sheetPr>
    <tabColor rgb="FFFFC000"/>
  </sheetPr>
  <dimension ref="A1:D20"/>
  <sheetViews>
    <sheetView view="pageBreakPreview" zoomScaleSheetLayoutView="100" zoomScalePageLayoutView="0" workbookViewId="0" topLeftCell="A1">
      <selection activeCell="B1" sqref="B1:B2"/>
    </sheetView>
  </sheetViews>
  <sheetFormatPr defaultColWidth="9.00390625" defaultRowHeight="12.75"/>
  <cols>
    <col min="1" max="1" width="60.125" style="0" customWidth="1"/>
    <col min="2" max="2" width="17.875" style="0" customWidth="1"/>
    <col min="4" max="4" width="12.125" style="0" bestFit="1" customWidth="1"/>
  </cols>
  <sheetData>
    <row r="1" spans="1:3" ht="15">
      <c r="A1" s="19"/>
      <c r="B1" s="20" t="s">
        <v>15</v>
      </c>
      <c r="C1" s="22"/>
    </row>
    <row r="2" spans="1:3" ht="15">
      <c r="A2" s="19"/>
      <c r="B2" s="20" t="s">
        <v>83</v>
      </c>
      <c r="C2" s="22"/>
    </row>
    <row r="3" spans="1:3" ht="15">
      <c r="A3" s="19"/>
      <c r="B3" s="20"/>
      <c r="C3" s="22"/>
    </row>
    <row r="4" spans="1:3" ht="15" hidden="1">
      <c r="A4" s="19"/>
      <c r="B4" s="20"/>
      <c r="C4" s="22"/>
    </row>
    <row r="5" spans="1:3" ht="15">
      <c r="A5" s="19"/>
      <c r="B5" s="20"/>
      <c r="C5" s="22"/>
    </row>
    <row r="6" spans="1:3" ht="113.25" customHeight="1">
      <c r="A6" s="171" t="s">
        <v>120</v>
      </c>
      <c r="B6" s="171"/>
      <c r="C6" s="22"/>
    </row>
    <row r="7" spans="1:3" ht="15.75">
      <c r="A7" s="21"/>
      <c r="B7" s="21"/>
      <c r="C7" s="22"/>
    </row>
    <row r="8" spans="1:3" ht="14.25">
      <c r="A8" s="25"/>
      <c r="B8" s="26" t="s">
        <v>7</v>
      </c>
      <c r="C8" s="22"/>
    </row>
    <row r="9" spans="1:3" ht="24" customHeight="1">
      <c r="A9" s="24" t="s">
        <v>57</v>
      </c>
      <c r="B9" s="24" t="s">
        <v>1</v>
      </c>
      <c r="C9" s="35"/>
    </row>
    <row r="10" spans="1:3" ht="15">
      <c r="A10" s="27" t="s">
        <v>62</v>
      </c>
      <c r="B10" s="11">
        <f>SUM(B11:B19)</f>
        <v>11314.2</v>
      </c>
      <c r="C10" s="34"/>
    </row>
    <row r="11" spans="1:3" ht="14.25">
      <c r="A11" s="15" t="s">
        <v>8</v>
      </c>
      <c r="B11" s="28">
        <v>2355.5</v>
      </c>
      <c r="C11" s="22"/>
    </row>
    <row r="12" spans="1:3" ht="14.25">
      <c r="A12" s="16" t="s">
        <v>32</v>
      </c>
      <c r="B12" s="28">
        <v>1277.8</v>
      </c>
      <c r="C12" s="22"/>
    </row>
    <row r="13" spans="1:3" ht="14.25">
      <c r="A13" s="15" t="s">
        <v>24</v>
      </c>
      <c r="B13" s="6">
        <v>1106.2</v>
      </c>
      <c r="C13" s="22"/>
    </row>
    <row r="14" spans="1:3" ht="14.25">
      <c r="A14" s="16" t="s">
        <v>37</v>
      </c>
      <c r="B14" s="6">
        <v>1145.1</v>
      </c>
      <c r="C14" s="22"/>
    </row>
    <row r="15" spans="1:3" ht="14.25">
      <c r="A15" s="16" t="s">
        <v>33</v>
      </c>
      <c r="B15" s="6">
        <v>1082.1</v>
      </c>
      <c r="C15" s="22"/>
    </row>
    <row r="16" spans="1:3" ht="14.25">
      <c r="A16" s="16" t="s">
        <v>38</v>
      </c>
      <c r="B16" s="6">
        <v>1027.3</v>
      </c>
      <c r="C16" s="22"/>
    </row>
    <row r="17" spans="1:3" ht="14.25">
      <c r="A17" s="16" t="s">
        <v>35</v>
      </c>
      <c r="B17" s="6">
        <v>1086.3</v>
      </c>
      <c r="C17" s="22"/>
    </row>
    <row r="18" spans="1:3" ht="14.25">
      <c r="A18" s="16" t="s">
        <v>36</v>
      </c>
      <c r="B18" s="6">
        <v>1039.1</v>
      </c>
      <c r="C18" s="22"/>
    </row>
    <row r="19" spans="1:4" ht="14.25">
      <c r="A19" s="48" t="s">
        <v>34</v>
      </c>
      <c r="B19" s="6">
        <v>1194.8</v>
      </c>
      <c r="D19" s="36"/>
    </row>
    <row r="20" spans="1:2" ht="14.25">
      <c r="A20" s="12"/>
      <c r="B20" s="12"/>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rgb="FFFFC000"/>
    <pageSetUpPr fitToPage="1"/>
  </sheetPr>
  <dimension ref="A1:G18"/>
  <sheetViews>
    <sheetView zoomScalePageLayoutView="0" workbookViewId="0" topLeftCell="A1">
      <selection activeCell="H23" sqref="H23"/>
    </sheetView>
  </sheetViews>
  <sheetFormatPr defaultColWidth="9.00390625" defaultRowHeight="12.75"/>
  <cols>
    <col min="1" max="1" width="46.625" style="0" customWidth="1"/>
    <col min="2" max="2" width="24.25390625" style="0" customWidth="1"/>
  </cols>
  <sheetData>
    <row r="1" ht="15">
      <c r="B1" s="20" t="s">
        <v>22</v>
      </c>
    </row>
    <row r="2" ht="15">
      <c r="B2" s="20" t="s">
        <v>83</v>
      </c>
    </row>
    <row r="3" ht="15">
      <c r="G3" s="20"/>
    </row>
    <row r="4" spans="1:2" ht="74.25" customHeight="1">
      <c r="A4" s="154" t="s">
        <v>136</v>
      </c>
      <c r="B4" s="154"/>
    </row>
    <row r="5" ht="18.75">
      <c r="A5" s="132"/>
    </row>
    <row r="6" ht="18.75">
      <c r="B6" s="132" t="s">
        <v>6</v>
      </c>
    </row>
    <row r="7" spans="1:2" ht="15">
      <c r="A7" s="95" t="s">
        <v>57</v>
      </c>
      <c r="B7" s="95" t="s">
        <v>1</v>
      </c>
    </row>
    <row r="8" spans="1:2" ht="15.75">
      <c r="A8" s="134" t="s">
        <v>29</v>
      </c>
      <c r="B8" s="141">
        <v>2498.7</v>
      </c>
    </row>
    <row r="9" spans="1:2" ht="15">
      <c r="A9" s="135" t="s">
        <v>137</v>
      </c>
      <c r="B9" s="136">
        <v>777.2</v>
      </c>
    </row>
    <row r="10" spans="1:2" ht="15">
      <c r="A10" s="135" t="s">
        <v>32</v>
      </c>
      <c r="B10" s="136">
        <v>511.4</v>
      </c>
    </row>
    <row r="11" spans="1:2" ht="15">
      <c r="A11" s="135" t="s">
        <v>24</v>
      </c>
      <c r="B11" s="136">
        <v>96.2</v>
      </c>
    </row>
    <row r="12" spans="1:2" ht="15">
      <c r="A12" s="135" t="s">
        <v>37</v>
      </c>
      <c r="B12" s="136">
        <v>73.5</v>
      </c>
    </row>
    <row r="13" spans="1:2" ht="15">
      <c r="A13" s="135" t="s">
        <v>33</v>
      </c>
      <c r="B13" s="136">
        <v>112.2</v>
      </c>
    </row>
    <row r="14" spans="1:2" ht="15">
      <c r="A14" s="135" t="s">
        <v>38</v>
      </c>
      <c r="B14" s="136">
        <v>369.6</v>
      </c>
    </row>
    <row r="15" spans="1:2" ht="15">
      <c r="A15" s="135" t="s">
        <v>35</v>
      </c>
      <c r="B15" s="136">
        <v>331.2</v>
      </c>
    </row>
    <row r="16" spans="1:2" ht="15">
      <c r="A16" s="135" t="s">
        <v>36</v>
      </c>
      <c r="B16" s="136">
        <v>115.2</v>
      </c>
    </row>
    <row r="17" spans="1:2" ht="15">
      <c r="A17" s="135" t="s">
        <v>34</v>
      </c>
      <c r="B17" s="136">
        <v>112.2</v>
      </c>
    </row>
    <row r="18" ht="15.75">
      <c r="A18" s="133"/>
    </row>
  </sheetData>
  <sheetProtection/>
  <mergeCells count="1">
    <mergeCell ref="A4:B4"/>
  </mergeCells>
  <printOptions/>
  <pageMargins left="0.7" right="0.7" top="0.75" bottom="0.75" header="0.3" footer="0.3"/>
  <pageSetup fitToHeight="0"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rgb="FF00B0F0"/>
    <pageSetUpPr fitToPage="1"/>
  </sheetPr>
  <dimension ref="A1:B21"/>
  <sheetViews>
    <sheetView zoomScalePageLayoutView="0" workbookViewId="0" topLeftCell="A1">
      <selection activeCell="I15" sqref="I15"/>
    </sheetView>
  </sheetViews>
  <sheetFormatPr defaultColWidth="9.00390625" defaultRowHeight="12.75"/>
  <cols>
    <col min="1" max="1" width="60.00390625" style="0" customWidth="1"/>
    <col min="2" max="2" width="20.125" style="0" customWidth="1"/>
  </cols>
  <sheetData>
    <row r="1" ht="15">
      <c r="A1" s="56"/>
    </row>
    <row r="2" spans="1:2" ht="15">
      <c r="A2" s="56"/>
      <c r="B2" s="20" t="s">
        <v>45</v>
      </c>
    </row>
    <row r="3" ht="15">
      <c r="B3" s="20" t="s">
        <v>83</v>
      </c>
    </row>
    <row r="6" spans="1:2" ht="63.75" customHeight="1">
      <c r="A6" s="143" t="s">
        <v>128</v>
      </c>
      <c r="B6" s="143"/>
    </row>
    <row r="7" ht="14.25">
      <c r="A7" s="12"/>
    </row>
    <row r="8" spans="1:2" ht="14.25">
      <c r="A8" s="12"/>
      <c r="B8" s="39" t="s">
        <v>28</v>
      </c>
    </row>
    <row r="9" spans="1:2" ht="12.75" customHeight="1">
      <c r="A9" s="159" t="s">
        <v>57</v>
      </c>
      <c r="B9" s="173" t="s">
        <v>25</v>
      </c>
    </row>
    <row r="10" spans="1:2" ht="12.75" customHeight="1">
      <c r="A10" s="159"/>
      <c r="B10" s="174"/>
    </row>
    <row r="11" spans="1:2" ht="12.75" customHeight="1">
      <c r="A11" s="159"/>
      <c r="B11" s="175"/>
    </row>
    <row r="12" spans="1:2" ht="15">
      <c r="A12" s="38" t="s">
        <v>29</v>
      </c>
      <c r="B12" s="139">
        <f>SUM(B13:B21)</f>
        <v>10000</v>
      </c>
    </row>
    <row r="13" spans="1:2" s="138" customFormat="1" ht="14.25">
      <c r="A13" s="137" t="s">
        <v>8</v>
      </c>
      <c r="B13" s="140">
        <v>2192</v>
      </c>
    </row>
    <row r="14" spans="1:2" ht="14.25">
      <c r="A14" s="15" t="s">
        <v>32</v>
      </c>
      <c r="B14" s="140">
        <v>976</v>
      </c>
    </row>
    <row r="15" spans="1:2" ht="14.25">
      <c r="A15" s="15" t="s">
        <v>24</v>
      </c>
      <c r="B15" s="140">
        <v>976</v>
      </c>
    </row>
    <row r="16" spans="1:2" ht="14.25">
      <c r="A16" s="15" t="s">
        <v>43</v>
      </c>
      <c r="B16" s="140">
        <v>976</v>
      </c>
    </row>
    <row r="17" spans="1:2" ht="14.25">
      <c r="A17" s="15" t="s">
        <v>33</v>
      </c>
      <c r="B17" s="140">
        <v>976</v>
      </c>
    </row>
    <row r="18" spans="1:2" ht="14.25">
      <c r="A18" s="16" t="s">
        <v>44</v>
      </c>
      <c r="B18" s="140">
        <v>976</v>
      </c>
    </row>
    <row r="19" spans="1:2" ht="14.25">
      <c r="A19" s="16" t="s">
        <v>35</v>
      </c>
      <c r="B19" s="140">
        <v>976</v>
      </c>
    </row>
    <row r="20" spans="1:2" ht="14.25">
      <c r="A20" s="16" t="s">
        <v>36</v>
      </c>
      <c r="B20" s="140">
        <v>976</v>
      </c>
    </row>
    <row r="21" spans="1:2" ht="14.25">
      <c r="A21" s="16" t="s">
        <v>34</v>
      </c>
      <c r="B21" s="140">
        <v>976</v>
      </c>
    </row>
  </sheetData>
  <sheetProtection/>
  <mergeCells count="3">
    <mergeCell ref="A6:B6"/>
    <mergeCell ref="A9:A11"/>
    <mergeCell ref="B9:B11"/>
  </mergeCells>
  <printOptions/>
  <pageMargins left="0.7" right="0.7" top="0.75" bottom="0.75" header="0.3" footer="0.3"/>
  <pageSetup fitToHeight="1" fitToWidth="1"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tabColor rgb="FFFFC000"/>
    <pageSetUpPr fitToPage="1"/>
  </sheetPr>
  <dimension ref="A1:E21"/>
  <sheetViews>
    <sheetView zoomScalePageLayoutView="0" workbookViewId="0" topLeftCell="A10">
      <selection activeCell="C26" sqref="C26"/>
    </sheetView>
  </sheetViews>
  <sheetFormatPr defaultColWidth="9.00390625" defaultRowHeight="12.75"/>
  <cols>
    <col min="1" max="1" width="38.375" style="0" customWidth="1"/>
    <col min="2" max="2" width="14.625" style="0" customWidth="1"/>
    <col min="3" max="3" width="32.125" style="0" customWidth="1"/>
    <col min="4" max="4" width="35.875" style="0" customWidth="1"/>
  </cols>
  <sheetData>
    <row r="1" ht="15">
      <c r="D1" s="54" t="s">
        <v>84</v>
      </c>
    </row>
    <row r="2" ht="15">
      <c r="D2" s="54" t="s">
        <v>0</v>
      </c>
    </row>
    <row r="3" ht="15">
      <c r="D3" s="54" t="s">
        <v>31</v>
      </c>
    </row>
    <row r="4" spans="3:5" ht="15" customHeight="1">
      <c r="C4" s="56"/>
      <c r="D4" s="56"/>
      <c r="E4" s="56"/>
    </row>
    <row r="5" spans="4:5" ht="15" customHeight="1">
      <c r="D5" s="56"/>
      <c r="E5" s="56"/>
    </row>
    <row r="6" ht="15">
      <c r="D6" s="20" t="s">
        <v>10</v>
      </c>
    </row>
    <row r="7" spans="1:4" ht="70.5" customHeight="1">
      <c r="A7" s="145" t="s">
        <v>123</v>
      </c>
      <c r="B7" s="145"/>
      <c r="C7" s="145"/>
      <c r="D7" s="145"/>
    </row>
    <row r="8" spans="1:4" ht="15">
      <c r="A8" s="19"/>
      <c r="B8" s="7"/>
      <c r="C8" s="7"/>
      <c r="D8" s="20" t="s">
        <v>28</v>
      </c>
    </row>
    <row r="9" spans="1:4" ht="30.75" customHeight="1">
      <c r="A9" s="169" t="s">
        <v>57</v>
      </c>
      <c r="B9" s="169" t="s">
        <v>25</v>
      </c>
      <c r="C9" s="176" t="s">
        <v>65</v>
      </c>
      <c r="D9" s="176"/>
    </row>
    <row r="10" spans="1:4" ht="51.75" customHeight="1">
      <c r="A10" s="169"/>
      <c r="B10" s="169"/>
      <c r="C10" s="110" t="s">
        <v>67</v>
      </c>
      <c r="D10" s="110" t="s">
        <v>68</v>
      </c>
    </row>
    <row r="11" spans="1:4" ht="165" customHeight="1">
      <c r="A11" s="169"/>
      <c r="B11" s="169"/>
      <c r="C11" s="24" t="s">
        <v>66</v>
      </c>
      <c r="D11" s="85" t="s">
        <v>127</v>
      </c>
    </row>
    <row r="12" spans="1:4" ht="15">
      <c r="A12" s="27" t="s">
        <v>62</v>
      </c>
      <c r="B12" s="82">
        <f>C12+D12</f>
        <v>98890.4</v>
      </c>
      <c r="C12" s="83">
        <f>SUM(C13:C21)</f>
        <v>86842.09999999999</v>
      </c>
      <c r="D12" s="83">
        <f>SUM(D13:D21)</f>
        <v>12048.3</v>
      </c>
    </row>
    <row r="13" spans="1:4" ht="14.25">
      <c r="A13" s="15" t="s">
        <v>8</v>
      </c>
      <c r="B13" s="84">
        <f aca="true" t="shared" si="0" ref="B13:B21">C13+D13</f>
        <v>9336.900000000001</v>
      </c>
      <c r="C13" s="28">
        <v>8307.2</v>
      </c>
      <c r="D13" s="37">
        <v>1029.7</v>
      </c>
    </row>
    <row r="14" spans="1:4" ht="14.25">
      <c r="A14" s="16" t="s">
        <v>32</v>
      </c>
      <c r="B14" s="84">
        <f t="shared" si="0"/>
        <v>18866.2</v>
      </c>
      <c r="C14" s="28">
        <v>16170.4</v>
      </c>
      <c r="D14" s="37">
        <v>2695.8</v>
      </c>
    </row>
    <row r="15" spans="1:4" ht="14.25">
      <c r="A15" s="15" t="s">
        <v>24</v>
      </c>
      <c r="B15" s="84">
        <f t="shared" si="0"/>
        <v>10719.099999999999</v>
      </c>
      <c r="C15" s="6">
        <v>9070.3</v>
      </c>
      <c r="D15" s="37">
        <v>1648.8</v>
      </c>
    </row>
    <row r="16" spans="1:4" ht="14.25">
      <c r="A16" s="16" t="s">
        <v>37</v>
      </c>
      <c r="B16" s="84">
        <f t="shared" si="0"/>
        <v>3702.6000000000004</v>
      </c>
      <c r="C16" s="6">
        <v>3087.8</v>
      </c>
      <c r="D16" s="37">
        <v>614.8</v>
      </c>
    </row>
    <row r="17" spans="1:4" ht="14.25">
      <c r="A17" s="16" t="s">
        <v>33</v>
      </c>
      <c r="B17" s="84">
        <f t="shared" si="0"/>
        <v>6985.2</v>
      </c>
      <c r="C17" s="6">
        <v>6203</v>
      </c>
      <c r="D17" s="37">
        <v>782.2</v>
      </c>
    </row>
    <row r="18" spans="1:4" ht="14.25">
      <c r="A18" s="16" t="s">
        <v>38</v>
      </c>
      <c r="B18" s="84">
        <f t="shared" si="0"/>
        <v>9409</v>
      </c>
      <c r="C18" s="6">
        <v>8340.7</v>
      </c>
      <c r="D18" s="37">
        <v>1068.3</v>
      </c>
    </row>
    <row r="19" spans="1:4" ht="14.25">
      <c r="A19" s="16" t="s">
        <v>35</v>
      </c>
      <c r="B19" s="84">
        <f t="shared" si="0"/>
        <v>7909.2</v>
      </c>
      <c r="C19" s="6">
        <v>7210.8</v>
      </c>
      <c r="D19" s="37">
        <v>698.4</v>
      </c>
    </row>
    <row r="20" spans="1:4" ht="14.25">
      <c r="A20" s="16" t="s">
        <v>36</v>
      </c>
      <c r="B20" s="84">
        <f t="shared" si="0"/>
        <v>16567.5</v>
      </c>
      <c r="C20" s="6">
        <v>14579</v>
      </c>
      <c r="D20" s="37">
        <v>1988.5</v>
      </c>
    </row>
    <row r="21" spans="1:4" ht="14.25">
      <c r="A21" s="48" t="s">
        <v>34</v>
      </c>
      <c r="B21" s="84">
        <f t="shared" si="0"/>
        <v>15394.699999999999</v>
      </c>
      <c r="C21" s="6">
        <v>13872.9</v>
      </c>
      <c r="D21" s="37">
        <v>1521.8</v>
      </c>
    </row>
  </sheetData>
  <sheetProtection/>
  <mergeCells count="4">
    <mergeCell ref="A7:D7"/>
    <mergeCell ref="A9:A11"/>
    <mergeCell ref="B9:B11"/>
    <mergeCell ref="C9:D9"/>
  </mergeCells>
  <printOptions horizontalCentered="1"/>
  <pageMargins left="0.7874015748031497" right="0.3937007874015748" top="0.7874015748031497" bottom="0.7874015748031497" header="0.5118110236220472" footer="0.5118110236220472"/>
  <pageSetup fitToHeight="1" fitToWidth="1"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tabColor theme="4" tint="0.5999900102615356"/>
  </sheetPr>
  <dimension ref="A1:B16"/>
  <sheetViews>
    <sheetView view="pageBreakPreview" zoomScaleSheetLayoutView="100" workbookViewId="0" topLeftCell="A1">
      <selection activeCell="F9" sqref="F9"/>
    </sheetView>
  </sheetViews>
  <sheetFormatPr defaultColWidth="9.00390625" defaultRowHeight="12.75"/>
  <cols>
    <col min="1" max="1" width="50.125" style="0" customWidth="1"/>
    <col min="2" max="2" width="24.00390625" style="0" customWidth="1"/>
  </cols>
  <sheetData>
    <row r="1" spans="1:2" ht="15">
      <c r="A1" s="19"/>
      <c r="B1" s="20" t="s">
        <v>11</v>
      </c>
    </row>
    <row r="2" spans="1:2" ht="15">
      <c r="A2" s="19"/>
      <c r="B2" s="20" t="s">
        <v>30</v>
      </c>
    </row>
    <row r="3" spans="1:2" ht="15">
      <c r="A3" s="19"/>
      <c r="B3" s="20"/>
    </row>
    <row r="4" spans="1:2" ht="15">
      <c r="A4" s="19"/>
      <c r="B4" s="20"/>
    </row>
    <row r="5" spans="1:2" ht="15">
      <c r="A5" s="19"/>
      <c r="B5" s="20"/>
    </row>
    <row r="6" spans="1:2" ht="166.5" customHeight="1">
      <c r="A6" s="145" t="s">
        <v>92</v>
      </c>
      <c r="B6" s="145"/>
    </row>
    <row r="7" spans="1:2" ht="15.75">
      <c r="A7" s="21"/>
      <c r="B7" s="21"/>
    </row>
    <row r="8" spans="1:2" ht="14.25">
      <c r="A8" s="22"/>
      <c r="B8" s="23" t="s">
        <v>5</v>
      </c>
    </row>
    <row r="9" spans="1:2" ht="27" customHeight="1">
      <c r="A9" s="9" t="s">
        <v>57</v>
      </c>
      <c r="B9" s="24" t="s">
        <v>1</v>
      </c>
    </row>
    <row r="10" spans="1:2" ht="15">
      <c r="A10" s="13" t="s">
        <v>62</v>
      </c>
      <c r="B10" s="11">
        <f>SUM(B11:B16)</f>
        <v>100000</v>
      </c>
    </row>
    <row r="11" spans="1:2" ht="14.25">
      <c r="A11" s="15" t="s">
        <v>8</v>
      </c>
      <c r="B11" s="6"/>
    </row>
    <row r="12" spans="1:2" ht="14.25">
      <c r="A12" s="17" t="s">
        <v>32</v>
      </c>
      <c r="B12" s="6">
        <v>53155</v>
      </c>
    </row>
    <row r="13" spans="1:2" ht="14.25">
      <c r="A13" s="18" t="s">
        <v>37</v>
      </c>
      <c r="B13" s="6">
        <v>14635</v>
      </c>
    </row>
    <row r="14" spans="1:2" ht="14.25">
      <c r="A14" s="18" t="s">
        <v>33</v>
      </c>
      <c r="B14" s="37">
        <v>5048</v>
      </c>
    </row>
    <row r="15" spans="1:2" ht="14.25">
      <c r="A15" s="18" t="s">
        <v>36</v>
      </c>
      <c r="B15" s="37">
        <v>11261</v>
      </c>
    </row>
    <row r="16" spans="1:2" ht="14.25">
      <c r="A16" s="18" t="s">
        <v>34</v>
      </c>
      <c r="B16" s="37">
        <v>15901</v>
      </c>
    </row>
  </sheetData>
  <sheetProtection/>
  <mergeCells count="1">
    <mergeCell ref="A6:B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3:D23"/>
  <sheetViews>
    <sheetView zoomScalePageLayoutView="0" workbookViewId="0" topLeftCell="A1">
      <selection activeCell="S18" sqref="S18"/>
    </sheetView>
  </sheetViews>
  <sheetFormatPr defaultColWidth="9.00390625" defaultRowHeight="12.75"/>
  <cols>
    <col min="1" max="1" width="14.25390625" style="0" customWidth="1"/>
    <col min="2" max="2" width="17.75390625" style="0" customWidth="1"/>
    <col min="3" max="3" width="10.75390625" style="0" bestFit="1" customWidth="1"/>
    <col min="4" max="4" width="14.875" style="0" bestFit="1" customWidth="1"/>
  </cols>
  <sheetData>
    <row r="3" spans="1:4" ht="12.75">
      <c r="A3" s="47" t="s">
        <v>50</v>
      </c>
      <c r="B3" s="86">
        <f>'Дотац. на выравн (ГО)-2018'!B11+'Дотац. на выравн. П-2018'!B11+'Дотац. на сбал.-2018'!B11</f>
        <v>2228000</v>
      </c>
      <c r="C3" s="36">
        <f>B3+110000</f>
        <v>2338000</v>
      </c>
      <c r="D3" s="36">
        <v>2250000</v>
      </c>
    </row>
    <row r="4" spans="1:4" ht="12.75">
      <c r="A4" s="47"/>
      <c r="B4" s="86"/>
      <c r="D4" s="36"/>
    </row>
    <row r="5" spans="1:4" ht="12.75">
      <c r="A5" s="47" t="s">
        <v>51</v>
      </c>
      <c r="B5" s="86">
        <f>'Субсид. КУ и зарплата-2018'!B13+'Субсидии РФФП-2018'!B10+'Субс. развит.госсл.'!B10+'Субс.повыш.квал.мунсл.'!B10+'Субс.форм.резерва'!B10+'Суб.гармониз.'!B10+'Субс. некоммерч.'!B10+'Субс. водохоз.'!B9+'Субс. развит. физкульт.'!B10+'Суб.библиотечное дело'!B11+'субс.летний отдых'!B10+'субс.водохоз. '!B10+'присмотр и уход'!B8+'субс. питание'!B10+'субс. эколог.безоп.'!B12+'развит. сист.обращ. с отх.'!B12+'субс. на провед.кадастр.работ'!B8+'Субс.на ярмарки'!B12+'Субс. аренда'!B12+'субс. КМНС МТБ'!B10+'Субс. КМНС строит.'!B10+'Субс. КМНС обуч.'!B10+'Субс. КМНС присмотр'!B10+'Субс. КМНС межконф.согл.'!B10+'Субс. автобусы'!B10+'Субсид. питан. многод.'!B10+'Субс. благоустр.'!B10+'субс. городская среда'!B12+'субс. присмотр КМНС 2'!B11+'субс. адресн.'!B8</f>
        <v>967195.0000000001</v>
      </c>
      <c r="D5" s="36"/>
    </row>
    <row r="6" spans="1:4" ht="12.75">
      <c r="A6" s="47"/>
      <c r="B6" s="86"/>
      <c r="D6" s="36"/>
    </row>
    <row r="7" spans="1:4" ht="12.75">
      <c r="A7" s="47" t="s">
        <v>52</v>
      </c>
      <c r="B7" s="89">
        <f>'субвенции военкомат'!B12+'субвенции ЗАГС'!B7+'Субвенции клас.руков.'!B10+'Субвенции госстандарт образ.'!B10+'Субвенции пед. раб.'!B10+'Субвенции обр.'!B10+'Субвенции несовершен.'!B10+'Субвенции жил.помещ.'!B10+'Субв.-Крайний Север'!B10+'Субвенции опека'!B13+'субв. -дошкольники'!B10+'Субвенции почетное звание'!B10+' субв административные комиссии'!B10+'субв. присяжн.'!B8+'Субвенции безнадзорн.живот'!B12</f>
        <v>3511382.300000001</v>
      </c>
      <c r="D7" s="36">
        <f>B7</f>
        <v>3511382.300000001</v>
      </c>
    </row>
    <row r="8" spans="1:4" ht="12.75">
      <c r="A8" s="47"/>
      <c r="B8" s="86"/>
      <c r="D8" s="36"/>
    </row>
    <row r="9" spans="1:4" ht="12.75">
      <c r="A9" s="47" t="s">
        <v>53</v>
      </c>
      <c r="B9" s="86">
        <f>'Иные 528-ОЗ'!B12</f>
        <v>98890.4</v>
      </c>
      <c r="C9" s="111">
        <v>10000</v>
      </c>
      <c r="D9" s="36">
        <f>B9+C9</f>
        <v>108890.4</v>
      </c>
    </row>
    <row r="10" spans="1:2" ht="12.75">
      <c r="A10" s="47"/>
      <c r="B10" s="86"/>
    </row>
    <row r="11" spans="1:2" ht="12.75">
      <c r="A11" s="47" t="s">
        <v>54</v>
      </c>
      <c r="B11" s="86">
        <f>C3+B5+B7+B9</f>
        <v>6915467.700000001</v>
      </c>
    </row>
    <row r="14" ht="12.75">
      <c r="A14">
        <f>'Дотац. на выравн (ГО)-2018'!B12+'Дотац. на выравн. П-2018'!B12+'Субсидии РФФП-2018'!B11</f>
        <v>981898</v>
      </c>
    </row>
    <row r="15" ht="12.75">
      <c r="A15">
        <f>'Дотац. на выравн (ГО)-2018'!B13+'Дотац. на выравн. П-2018'!B13+'Субсид. КУ и зарплата-2018'!B17+'Субсидии РФФП-2018'!B12+'Дотац. на сбал.-2018'!B12</f>
        <v>412791</v>
      </c>
    </row>
    <row r="16" ht="12.75">
      <c r="A16">
        <f>'Дотац. на выравн (ГО)-2018'!B14+'Дотац. на выравн. П-2018'!B14+'Дотац. на сбал.-2018'!B13+'Субсид. КУ и зарплата-2018'!B18</f>
        <v>184596</v>
      </c>
    </row>
    <row r="17" ht="12.75">
      <c r="A17">
        <f>'Дотац. на выравн (ГО)-2018'!B15+'Дотац. на выравн. П-2018'!B15+'Субсид. КУ и зарплата-2018'!B19+'Субсидии РФФП-2018'!B13+'Дотац. на сбал.-2018'!B14</f>
        <v>258278</v>
      </c>
    </row>
    <row r="18" ht="12.75">
      <c r="A18">
        <f>'Дотац. на выравн (ГО)-2018'!B16+'Дотац. на выравн. П-2018'!B16+'Дотац. на сбал.-2018'!B15+'Субсид. КУ и зарплата-2018'!B20+'Субсидии РФФП-2018'!B14</f>
        <v>172835</v>
      </c>
    </row>
    <row r="19" ht="12.75">
      <c r="A19">
        <f>'Дотац. на выравн (ГО)-2018'!B17+'Дотац. на выравн. П-2018'!B17+'Дотац. на сбал.-2018'!B16+'Субсид. КУ и зарплата-2018'!B22</f>
        <v>202557</v>
      </c>
    </row>
    <row r="20" ht="12.75">
      <c r="A20">
        <f>'Дотац. на выравн (ГО)-2018'!B18+'Дотац. на выравн. П-2018'!B18+'Дотац. на сбал.-2018'!B17+'Субсид. КУ и зарплата-2018'!B23</f>
        <v>113460</v>
      </c>
    </row>
    <row r="21" ht="12.75">
      <c r="A21">
        <f>'Дотац. на выравн (ГО)-2018'!B19+'Дотац. на выравн. П-2018'!B19+'Дотац. на сбал.-2018'!B18+'Субсид. КУ и зарплата-2018'!B24+'Субсидии РФФП-2018'!B15</f>
        <v>259400</v>
      </c>
    </row>
    <row r="22" ht="12.75">
      <c r="A22">
        <f>'Дотац. на выравн (ГО)-2018'!B20+'Дотац. на выравн. П-2018'!B20+'Дотац. на сбал.-2018'!B19+'Субсид. КУ и зарплата-2018'!B25+'Субсидии РФФП-2018'!B16</f>
        <v>371685</v>
      </c>
    </row>
    <row r="23" ht="12.75">
      <c r="A23">
        <f>SUM(A14:A22)</f>
        <v>2957500</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F13"/>
  <sheetViews>
    <sheetView zoomScalePageLayoutView="0" workbookViewId="0" topLeftCell="A1">
      <selection activeCell="B13" sqref="B13"/>
    </sheetView>
  </sheetViews>
  <sheetFormatPr defaultColWidth="9.00390625" defaultRowHeight="12.75"/>
  <cols>
    <col min="1" max="1" width="60.375" style="60" customWidth="1"/>
    <col min="2" max="2" width="19.625" style="64" customWidth="1"/>
    <col min="3" max="16384" width="9.125" style="60" customWidth="1"/>
  </cols>
  <sheetData>
    <row r="1" spans="1:2" ht="14.25">
      <c r="A1" s="60"/>
      <c r="B1" s="26" t="s">
        <v>21</v>
      </c>
    </row>
    <row r="2" spans="1:2" ht="14.25">
      <c r="A2" s="60"/>
      <c r="B2" s="26" t="s">
        <v>72</v>
      </c>
    </row>
    <row r="4" spans="1:2" ht="147.75" customHeight="1">
      <c r="A4" s="146" t="s">
        <v>97</v>
      </c>
      <c r="B4" s="146"/>
    </row>
    <row r="5" ht="15">
      <c r="A5" s="65"/>
    </row>
    <row r="6" spans="1:2" ht="15">
      <c r="A6" s="65"/>
      <c r="B6" s="66" t="s">
        <v>6</v>
      </c>
    </row>
    <row r="7" spans="1:2" ht="14.25">
      <c r="A7" s="147" t="s">
        <v>57</v>
      </c>
      <c r="B7" s="150" t="s">
        <v>1</v>
      </c>
    </row>
    <row r="8" spans="1:2" ht="14.25">
      <c r="A8" s="148"/>
      <c r="B8" s="151"/>
    </row>
    <row r="9" spans="1:2" ht="2.25" customHeight="1">
      <c r="A9" s="149"/>
      <c r="B9" s="152"/>
    </row>
    <row r="10" spans="1:6" ht="15">
      <c r="A10" s="67" t="s">
        <v>29</v>
      </c>
      <c r="B10" s="68">
        <f>SUM(B11:B13)</f>
        <v>100</v>
      </c>
      <c r="D10" s="69"/>
      <c r="E10" s="69"/>
      <c r="F10" s="69"/>
    </row>
    <row r="11" spans="1:4" ht="14.25">
      <c r="A11" s="16" t="s">
        <v>32</v>
      </c>
      <c r="B11" s="79">
        <v>36</v>
      </c>
      <c r="D11" s="69"/>
    </row>
    <row r="12" spans="1:2" ht="14.25">
      <c r="A12" s="15" t="s">
        <v>37</v>
      </c>
      <c r="B12" s="70">
        <v>9</v>
      </c>
    </row>
    <row r="13" spans="1:4" ht="14.25">
      <c r="A13" s="16" t="s">
        <v>33</v>
      </c>
      <c r="B13" s="70">
        <v>55</v>
      </c>
      <c r="D13" s="69"/>
    </row>
  </sheetData>
  <sheetProtection/>
  <mergeCells count="3">
    <mergeCell ref="A4:B4"/>
    <mergeCell ref="A7:A9"/>
    <mergeCell ref="B7:B9"/>
  </mergeCells>
  <printOptions/>
  <pageMargins left="0.7" right="0.7" top="0.75" bottom="0.75" header="0.3" footer="0.3"/>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1:F17"/>
  <sheetViews>
    <sheetView zoomScalePageLayoutView="0" workbookViewId="0" topLeftCell="A1">
      <selection activeCell="B17" sqref="B17"/>
    </sheetView>
  </sheetViews>
  <sheetFormatPr defaultColWidth="9.00390625" defaultRowHeight="12.75"/>
  <cols>
    <col min="1" max="1" width="60.375" style="60" customWidth="1"/>
    <col min="2" max="2" width="21.25390625" style="64" customWidth="1"/>
    <col min="3" max="16384" width="9.125" style="60" customWidth="1"/>
  </cols>
  <sheetData>
    <row r="1" spans="1:2" ht="14.25">
      <c r="A1" s="60"/>
      <c r="B1" s="26" t="s">
        <v>20</v>
      </c>
    </row>
    <row r="2" spans="1:2" ht="14.25">
      <c r="A2" s="60"/>
      <c r="B2" s="26" t="s">
        <v>72</v>
      </c>
    </row>
    <row r="4" spans="1:2" ht="141.75" customHeight="1">
      <c r="A4" s="153" t="s">
        <v>102</v>
      </c>
      <c r="B4" s="153"/>
    </row>
    <row r="5" ht="15">
      <c r="A5" s="65"/>
    </row>
    <row r="6" spans="1:2" ht="15">
      <c r="A6" s="65"/>
      <c r="B6" s="66" t="s">
        <v>6</v>
      </c>
    </row>
    <row r="7" spans="1:2" ht="14.25">
      <c r="A7" s="147" t="s">
        <v>57</v>
      </c>
      <c r="B7" s="150" t="s">
        <v>1</v>
      </c>
    </row>
    <row r="8" spans="1:2" ht="14.25">
      <c r="A8" s="148"/>
      <c r="B8" s="151"/>
    </row>
    <row r="9" spans="1:2" ht="2.25" customHeight="1">
      <c r="A9" s="149"/>
      <c r="B9" s="152"/>
    </row>
    <row r="10" spans="1:6" ht="15">
      <c r="A10" s="67" t="s">
        <v>29</v>
      </c>
      <c r="B10" s="68">
        <f>SUM(B11:B17)</f>
        <v>250</v>
      </c>
      <c r="D10" s="69"/>
      <c r="E10" s="69"/>
      <c r="F10" s="69"/>
    </row>
    <row r="11" spans="1:2" ht="14.25">
      <c r="A11" s="16" t="s">
        <v>32</v>
      </c>
      <c r="B11" s="70">
        <v>35</v>
      </c>
    </row>
    <row r="12" spans="1:2" ht="14.25">
      <c r="A12" s="16" t="s">
        <v>37</v>
      </c>
      <c r="B12" s="80">
        <v>37.5</v>
      </c>
    </row>
    <row r="13" spans="1:2" ht="14.25">
      <c r="A13" s="16" t="s">
        <v>33</v>
      </c>
      <c r="B13" s="80">
        <v>35.5</v>
      </c>
    </row>
    <row r="14" spans="1:2" ht="14.25">
      <c r="A14" s="16" t="s">
        <v>38</v>
      </c>
      <c r="B14" s="80">
        <v>35</v>
      </c>
    </row>
    <row r="15" spans="1:2" ht="14.25">
      <c r="A15" s="16" t="s">
        <v>35</v>
      </c>
      <c r="B15" s="80">
        <v>37</v>
      </c>
    </row>
    <row r="16" spans="1:2" ht="14.25">
      <c r="A16" s="16" t="s">
        <v>36</v>
      </c>
      <c r="B16" s="80">
        <v>35</v>
      </c>
    </row>
    <row r="17" spans="1:2" ht="14.25">
      <c r="A17" s="16" t="s">
        <v>34</v>
      </c>
      <c r="B17" s="80">
        <v>35</v>
      </c>
    </row>
  </sheetData>
  <sheetProtection/>
  <mergeCells count="3">
    <mergeCell ref="A4:B4"/>
    <mergeCell ref="A7:A9"/>
    <mergeCell ref="B7:B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F13"/>
  <sheetViews>
    <sheetView zoomScalePageLayoutView="0" workbookViewId="0" topLeftCell="A1">
      <selection activeCell="B10" sqref="B10"/>
    </sheetView>
  </sheetViews>
  <sheetFormatPr defaultColWidth="9.00390625" defaultRowHeight="12.75"/>
  <cols>
    <col min="1" max="1" width="60.375" style="60" customWidth="1"/>
    <col min="2" max="2" width="21.25390625" style="64" customWidth="1"/>
    <col min="3" max="16384" width="9.125" style="60" customWidth="1"/>
  </cols>
  <sheetData>
    <row r="1" spans="1:2" ht="14.25">
      <c r="A1" s="60"/>
      <c r="B1" s="26" t="s">
        <v>19</v>
      </c>
    </row>
    <row r="2" spans="1:2" ht="14.25">
      <c r="A2" s="60"/>
      <c r="B2" s="26" t="s">
        <v>72</v>
      </c>
    </row>
    <row r="4" spans="1:2" ht="133.5" customHeight="1">
      <c r="A4" s="146" t="s">
        <v>98</v>
      </c>
      <c r="B4" s="146"/>
    </row>
    <row r="5" ht="15">
      <c r="A5" s="65"/>
    </row>
    <row r="6" spans="1:2" ht="15">
      <c r="A6" s="65"/>
      <c r="B6" s="66" t="s">
        <v>6</v>
      </c>
    </row>
    <row r="7" spans="1:2" ht="14.25">
      <c r="A7" s="147" t="s">
        <v>57</v>
      </c>
      <c r="B7" s="150" t="s">
        <v>1</v>
      </c>
    </row>
    <row r="8" spans="1:2" ht="14.25">
      <c r="A8" s="148"/>
      <c r="B8" s="151"/>
    </row>
    <row r="9" spans="1:2" ht="2.25" customHeight="1">
      <c r="A9" s="149"/>
      <c r="B9" s="152"/>
    </row>
    <row r="10" spans="1:6" ht="15">
      <c r="A10" s="67" t="s">
        <v>29</v>
      </c>
      <c r="B10" s="68">
        <f>SUM(B11:B13)</f>
        <v>130</v>
      </c>
      <c r="D10" s="69"/>
      <c r="E10" s="69"/>
      <c r="F10" s="69"/>
    </row>
    <row r="11" spans="1:4" ht="14.25">
      <c r="A11" s="15" t="s">
        <v>8</v>
      </c>
      <c r="B11" s="70">
        <v>30</v>
      </c>
      <c r="D11" s="69"/>
    </row>
    <row r="12" spans="1:2" ht="14.25">
      <c r="A12" s="16" t="s">
        <v>32</v>
      </c>
      <c r="B12" s="80">
        <v>60</v>
      </c>
    </row>
    <row r="13" spans="1:2" ht="14.25">
      <c r="A13" s="16" t="s">
        <v>99</v>
      </c>
      <c r="B13" s="80">
        <v>40</v>
      </c>
    </row>
  </sheetData>
  <sheetProtection/>
  <mergeCells count="3">
    <mergeCell ref="A4:B4"/>
    <mergeCell ref="A7:A9"/>
    <mergeCell ref="B7:B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F12"/>
  <sheetViews>
    <sheetView zoomScalePageLayoutView="0" workbookViewId="0" topLeftCell="A1">
      <selection activeCell="A5" sqref="A5"/>
    </sheetView>
  </sheetViews>
  <sheetFormatPr defaultColWidth="9.00390625" defaultRowHeight="12.75"/>
  <cols>
    <col min="1" max="1" width="67.125" style="60" customWidth="1"/>
    <col min="2" max="2" width="17.25390625" style="64" customWidth="1"/>
    <col min="3" max="16384" width="9.125" style="60" customWidth="1"/>
  </cols>
  <sheetData>
    <row r="1" spans="1:2" ht="14.25">
      <c r="A1" s="60"/>
      <c r="B1" s="26" t="s">
        <v>18</v>
      </c>
    </row>
    <row r="2" spans="1:2" ht="14.25">
      <c r="A2" s="60"/>
      <c r="B2" s="26" t="s">
        <v>72</v>
      </c>
    </row>
    <row r="4" spans="1:2" ht="167.25" customHeight="1">
      <c r="A4" s="146" t="s">
        <v>100</v>
      </c>
      <c r="B4" s="146"/>
    </row>
    <row r="5" ht="15">
      <c r="A5" s="65"/>
    </row>
    <row r="6" spans="1:2" ht="15">
      <c r="A6" s="65"/>
      <c r="B6" s="66" t="s">
        <v>6</v>
      </c>
    </row>
    <row r="7" spans="1:2" ht="14.25">
      <c r="A7" s="147" t="s">
        <v>57</v>
      </c>
      <c r="B7" s="150" t="s">
        <v>1</v>
      </c>
    </row>
    <row r="8" spans="1:2" ht="14.25">
      <c r="A8" s="148"/>
      <c r="B8" s="151"/>
    </row>
    <row r="9" spans="1:2" ht="2.25" customHeight="1">
      <c r="A9" s="149"/>
      <c r="B9" s="152"/>
    </row>
    <row r="10" spans="1:6" ht="15">
      <c r="A10" s="67" t="s">
        <v>29</v>
      </c>
      <c r="B10" s="68">
        <f>SUM(B11:B12)</f>
        <v>521.5</v>
      </c>
      <c r="D10" s="69"/>
      <c r="E10" s="69"/>
      <c r="F10" s="69"/>
    </row>
    <row r="11" spans="1:4" ht="14.25">
      <c r="A11" s="15" t="s">
        <v>8</v>
      </c>
      <c r="B11" s="70">
        <v>271.5</v>
      </c>
      <c r="D11" s="69"/>
    </row>
    <row r="12" spans="1:2" ht="14.25">
      <c r="A12" s="16" t="s">
        <v>34</v>
      </c>
      <c r="B12" s="80">
        <v>250</v>
      </c>
    </row>
  </sheetData>
  <sheetProtection/>
  <mergeCells count="3">
    <mergeCell ref="A4:B4"/>
    <mergeCell ref="A7:A9"/>
    <mergeCell ref="B7:B9"/>
  </mergeCells>
  <printOptions/>
  <pageMargins left="0.7" right="0.7" top="0.75" bottom="0.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ilicheva</dc:creator>
  <cp:keywords/>
  <dc:description/>
  <cp:lastModifiedBy>Швец Элина Александровна</cp:lastModifiedBy>
  <cp:lastPrinted>2017-11-29T02:18:01Z</cp:lastPrinted>
  <dcterms:created xsi:type="dcterms:W3CDTF">2002-10-18T00:12:13Z</dcterms:created>
  <dcterms:modified xsi:type="dcterms:W3CDTF">2017-11-30T01:04:11Z</dcterms:modified>
  <cp:category/>
  <cp:version/>
  <cp:contentType/>
  <cp:contentStatus/>
</cp:coreProperties>
</file>