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2120" windowHeight="9045" tabRatio="885" firstSheet="2" activeTab="18"/>
  </bookViews>
  <sheets>
    <sheet name="Дотац. на выравн (ГО)-2019" sheetId="1" r:id="rId1"/>
    <sheet name="Дотац. на выравн. П-2019" sheetId="2" r:id="rId2"/>
    <sheet name="Дотац. на сбал.-2019" sheetId="3" r:id="rId3"/>
    <sheet name="Субсид. КУ и зарплата-2019" sheetId="4" r:id="rId4"/>
    <sheet name="Субсидии РФФП-2019" sheetId="5" r:id="rId5"/>
    <sheet name="Субс. развит.госсл." sheetId="6" r:id="rId6"/>
    <sheet name="Субс.повыш.квал.мунсл." sheetId="7" r:id="rId7"/>
    <sheet name="Субс.форм.резерва" sheetId="8" r:id="rId8"/>
    <sheet name="Субс. развит. физкульт." sheetId="9" r:id="rId9"/>
    <sheet name="Суб.библиотечное дело" sheetId="10" r:id="rId10"/>
    <sheet name="субс.летний отдых" sheetId="11" r:id="rId11"/>
    <sheet name="присмотр и уход" sheetId="12" r:id="rId12"/>
    <sheet name="субс. питание" sheetId="13" r:id="rId13"/>
    <sheet name="субс. на провед.кадастр.работ-м" sheetId="14" r:id="rId14"/>
    <sheet name="субс. на провед.кадастр.раб-ДИЗ" sheetId="15" r:id="rId15"/>
    <sheet name="Субс. автобусы" sheetId="16" r:id="rId16"/>
    <sheet name="Субсид. питан. многод." sheetId="17" r:id="rId17"/>
    <sheet name="Субс. туб.интокс" sheetId="18" r:id="rId18"/>
    <sheet name="субс. друж" sheetId="19" r:id="rId19"/>
    <sheet name="субвенции военкомат" sheetId="20" r:id="rId20"/>
    <sheet name="субвенции ЗАГС" sheetId="21" r:id="rId21"/>
    <sheet name="Субвенции клас.руков." sheetId="22" r:id="rId22"/>
    <sheet name="Субвенции госстандарт образ." sheetId="23" r:id="rId23"/>
    <sheet name="Субвенции пед. раб." sheetId="24" r:id="rId24"/>
    <sheet name="Субвенции обр." sheetId="25" r:id="rId25"/>
    <sheet name="Субвенции несовершен." sheetId="26" r:id="rId26"/>
    <sheet name="Суб.дети-сироты по найму" sheetId="27" r:id="rId27"/>
    <sheet name="Субвенции жил.помещ." sheetId="28" r:id="rId28"/>
    <sheet name="Субв.-Крайний Север" sheetId="29" r:id="rId29"/>
    <sheet name="Субвенции опека" sheetId="30" r:id="rId30"/>
    <sheet name="субв. -дошкольники" sheetId="31" r:id="rId31"/>
    <sheet name="Субвенции почетное звание" sheetId="32" r:id="rId32"/>
    <sheet name=" субв административные комиссии" sheetId="33" r:id="rId33"/>
    <sheet name="субв. присяжн." sheetId="34" r:id="rId34"/>
    <sheet name="Субвенции безнадзорн.живот" sheetId="35" r:id="rId35"/>
    <sheet name="Иные 528-ОЗ" sheetId="36" r:id="rId36"/>
    <sheet name="Лист1" sheetId="37" r:id="rId37"/>
  </sheets>
  <definedNames>
    <definedName name="_xlnm.Print_Titles" localSheetId="19">'субвенции военкомат'!$11:$11</definedName>
    <definedName name="_xlnm.Print_Area" localSheetId="0">'Дотац. на выравн (ГО)-2019'!$A$1:$B$20</definedName>
    <definedName name="_xlnm.Print_Area" localSheetId="2">'Дотац. на сбал.-2019'!$A$1:$B$15</definedName>
    <definedName name="_xlnm.Print_Area" localSheetId="28">'Субв.-Крайний Север'!$A$1:$B$19</definedName>
    <definedName name="_xlnm.Print_Area" localSheetId="22">'Субвенции госстандарт образ.'!$A$1:$B$19</definedName>
    <definedName name="_xlnm.Print_Area" localSheetId="27">'Субвенции жил.помещ.'!$A$1:$D$14</definedName>
    <definedName name="_xlnm.Print_Area" localSheetId="31">'Субвенции почетное звание'!$A$1:$B$15</definedName>
    <definedName name="_xlnm.Print_Area" localSheetId="3">'Субсид. КУ и зарплата-2019'!$A$1:$B$25</definedName>
  </definedNames>
  <calcPr fullCalcOnLoad="1"/>
</workbook>
</file>

<file path=xl/sharedStrings.xml><?xml version="1.0" encoding="utf-8"?>
<sst xmlns="http://schemas.openxmlformats.org/spreadsheetml/2006/main" count="534" uniqueCount="110">
  <si>
    <t xml:space="preserve">к Закону Магаданской области </t>
  </si>
  <si>
    <t>Сумма</t>
  </si>
  <si>
    <t xml:space="preserve">ВСЕГО: </t>
  </si>
  <si>
    <t>Наименование муниципального образования</t>
  </si>
  <si>
    <t>Городской округ</t>
  </si>
  <si>
    <t xml:space="preserve">                          тыс. руб.</t>
  </si>
  <si>
    <t>тыс. руб.</t>
  </si>
  <si>
    <t xml:space="preserve">      тыс. руб.</t>
  </si>
  <si>
    <t>город Магадан</t>
  </si>
  <si>
    <t>Таблица 12</t>
  </si>
  <si>
    <t>Таблица  1</t>
  </si>
  <si>
    <t>Таблица 2</t>
  </si>
  <si>
    <t>Таблица 8</t>
  </si>
  <si>
    <t>Таблица 9</t>
  </si>
  <si>
    <t>Таблица 11</t>
  </si>
  <si>
    <t>Таблица 13</t>
  </si>
  <si>
    <t>Таблица 10</t>
  </si>
  <si>
    <t>Таблица 7</t>
  </si>
  <si>
    <t>Таблица 6</t>
  </si>
  <si>
    <t>Таблица 5</t>
  </si>
  <si>
    <t>Таблица 4</t>
  </si>
  <si>
    <t>Таблица 3</t>
  </si>
  <si>
    <t>Таблица 14</t>
  </si>
  <si>
    <t>средства федерального бюджета</t>
  </si>
  <si>
    <t>Омсукчанский городской округ</t>
  </si>
  <si>
    <t>Всего</t>
  </si>
  <si>
    <t xml:space="preserve"> по главе 613 "Министерство образования и молодежной политики Магаданской области"</t>
  </si>
  <si>
    <t xml:space="preserve"> по главе 610 "Министерство труда и социальной политики Магаданской области"</t>
  </si>
  <si>
    <t>тыс. рублей</t>
  </si>
  <si>
    <t>ВСЕГО</t>
  </si>
  <si>
    <t xml:space="preserve">                приложения  13</t>
  </si>
  <si>
    <t>Ольский городской округ</t>
  </si>
  <si>
    <t>Среднеканский городской округ</t>
  </si>
  <si>
    <t>Ягоднинский городской округ</t>
  </si>
  <si>
    <t>Тенькинский городской округ</t>
  </si>
  <si>
    <t>Хасынский городской округ</t>
  </si>
  <si>
    <t>Северо-Эвенский городской округ</t>
  </si>
  <si>
    <t>Сусуманский  городской округ</t>
  </si>
  <si>
    <t>Приложение  14</t>
  </si>
  <si>
    <t>средства областного бюджета</t>
  </si>
  <si>
    <t>Субвенции бюджетам городских округов, в том числе:</t>
  </si>
  <si>
    <t>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</si>
  <si>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Серево-Эвенский городской округ</t>
  </si>
  <si>
    <t>Сусуманский городской округ</t>
  </si>
  <si>
    <t>Таблица 15</t>
  </si>
  <si>
    <t>Таблица 16</t>
  </si>
  <si>
    <t>дотации</t>
  </si>
  <si>
    <t>субсидии</t>
  </si>
  <si>
    <t>субвенции</t>
  </si>
  <si>
    <t>иные</t>
  </si>
  <si>
    <t>итого</t>
  </si>
  <si>
    <r>
      <t xml:space="preserve">Приложение  </t>
    </r>
    <r>
      <rPr>
        <sz val="12"/>
        <rFont val="Arial Cyr"/>
        <family val="0"/>
      </rPr>
      <t>11</t>
    </r>
  </si>
  <si>
    <t>Наименование городского округа</t>
  </si>
  <si>
    <t xml:space="preserve"> </t>
  </si>
  <si>
    <t xml:space="preserve">ВСЕГО </t>
  </si>
  <si>
    <t>Наименование гордского округа</t>
  </si>
  <si>
    <t>Иные межбюджетные трансферты бюджетам муниципальных образований, в том числе:</t>
  </si>
  <si>
    <t>подпрограмма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</si>
  <si>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по главе 613 "Министерство образования и молодежной политики Магаданской области"</t>
  </si>
  <si>
    <t>по главе 612 "Министерство культуры и туризма Магаданской области"</t>
  </si>
  <si>
    <t>Приложение  10</t>
  </si>
  <si>
    <r>
      <t xml:space="preserve">Приложение  </t>
    </r>
    <r>
      <rPr>
        <sz val="12"/>
        <rFont val="Arial Cyr"/>
        <family val="0"/>
      </rPr>
      <t>12</t>
    </r>
  </si>
  <si>
    <r>
      <t xml:space="preserve">Приложение  </t>
    </r>
    <r>
      <rPr>
        <sz val="12"/>
        <rFont val="Arial Cyr"/>
        <family val="0"/>
      </rPr>
      <t>13</t>
    </r>
  </si>
  <si>
    <t xml:space="preserve">                приложения   13</t>
  </si>
  <si>
    <t xml:space="preserve">                приложения 13</t>
  </si>
  <si>
    <t xml:space="preserve">                приложения  14</t>
  </si>
  <si>
    <t>Приложение  15</t>
  </si>
  <si>
    <t>Омсукчанский  городской округ</t>
  </si>
  <si>
    <t>на осуществление государственных полномочий по организации и осуществлению деятельности по опеке совершеннолетних лиц, признанных судом недееспособными вследствие психического расстройства, а также попечительству в отношении совершеннолетних лиц, ограниченных судом в дееспособности вследствие злоупотребления спиртными напитками или наркотическими средствами, в рамках отдельных мероприятий в области социальной политики государственной программы Магаданской области "Развитие социальной защиты населения Магаданской области» на 2014-2020 годы"</t>
  </si>
  <si>
    <t>подпрограмма "Финансовая поддержка творческих общественных объединений и деятелей культуры и искусства, социально-ориентированных некоммерческих организаций Магаданской области" на 2014-2020 годы" государственной программы Магаданской области "Развитие культуры и туризма  Магаданской области" на 2014-2020 годы"</t>
  </si>
  <si>
    <t>Распределение субсидий бюджетам городских округов, предоставляемых в рамках реализации подпрограммы "Развитие государственной гражданской службы и муниципальной службы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2019 год</t>
  </si>
  <si>
    <t>Распределение субсидий бюджетам городских округов, предоставляемых в рамках реализации подпрограммы "Дополнительное профессиональное образование лиц,замещающих муниципальные должности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2019 год</t>
  </si>
  <si>
    <t>Распределение субсидий бюджетам городских округов, предоставляемых в рамках реализации подпрограммы   "Формирование и подготовка резерва управленческих кадров Магаданской области "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 на 2017-2021 годы" на 2019 год</t>
  </si>
  <si>
    <t>Распределение субсидий бюджетам городских округов на укрепление и развитие спортивной материально-технической базы зимних видов спорта в рамках реализации подпрограммы "Развитие спорта высших достижений и подготовка спортивного резерва в Магаданской области на 2017 - 2020 годы" государственной программы  Магаданской области "Развитие физической культуры и спорта в Магаданской области" на 2014-2020 годы" на 2019 год</t>
  </si>
  <si>
    <t xml:space="preserve">Распределение субсидий бюджетам городских округов на реализацию мероприятий подпрограммы "Развитие   библиотечного дела Магаданской области" на 2014-2020 годы" государственной программы Магаданской области "Развитие  культуры  и туризма Магаданской области" на 2014-2020 годы" на 2019 год
</t>
  </si>
  <si>
    <t>Распределение субсидий бюджетам городских округов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 в рамках реализации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</si>
  <si>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Распределение субсидий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</si>
  <si>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Распределение субсидий бюджетам городских округов на проведение кадастровых работ в отношении земельных участков, планируемых к выделению гражданам, имеющим трех и более детей в рамках реализации подпрограммы "Обеспечение мер социальной поддержки отдельных категорий граждан" на 2016-2020 годы" государственной программы Магаданской области "Развитие социальной защиты населения Магаданской области" на 2014-2020 годы" на 2019 год</t>
  </si>
  <si>
    <t>Распределение субсидий бюджетам городских округов на приобретение школьных автобусов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</si>
  <si>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Распределение субсидий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</si>
  <si>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Распределение субвенций бюджетам городских округов на осуществление полномочий по первичному воинскому учету на территориях, где отсутствуют военные комиссариаты,  на   2019  год</t>
  </si>
  <si>
    <t>Распределение субвенций бюджетам городских округов  на осуществление полномочий по государственной регистрации актов гражданского состояния на 2019  год</t>
  </si>
  <si>
    <t xml:space="preserve">Распределение 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
</t>
  </si>
  <si>
    <t>Распределение 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</si>
  <si>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госудраственной программы Магаданской области "Развитие образования в Магаданской области" на 2014-2020 годы" на 2019 год</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</si>
  <si>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</si>
  <si>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Распределение субвенций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</si>
  <si>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Распределение субвенций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</si>
  <si>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на 2019 год</t>
  </si>
  <si>
    <t xml:space="preserve">Распределение субвенций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
</t>
  </si>
  <si>
    <t>Распределение субвенций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</si>
  <si>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Распределение субвенций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Магаданской области" на 2014-2020 годы» на 2019 год</t>
  </si>
  <si>
    <t xml:space="preserve">Распределение субвенций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 на 2016-2020 годы» на 2019 год
</t>
  </si>
  <si>
    <t>Распределение 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на 2019 год</t>
  </si>
  <si>
    <t xml:space="preserve">Распределение субсидий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на 2014-2020 годы" государственной программы Магаданской области "Развитие образования в Магаданской области" на 2014-2020 годы" на 2019 год
</t>
  </si>
  <si>
    <t xml:space="preserve">Распределение субсидий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2019 год
</t>
  </si>
  <si>
    <t>Распределение субвенций  бюджетам городских округов   на  обеспечение осуществления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на 2019 год</t>
  </si>
  <si>
    <t xml:space="preserve">"Об областном бюджете на 2019 год </t>
  </si>
  <si>
    <t>и плановый период  2020 и 2021 годов"</t>
  </si>
  <si>
    <t xml:space="preserve">Распределение дотаций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2019 год
</t>
  </si>
  <si>
    <t>Распределение дотаций  на выравнивание бюджетной обеспеченности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2019 год</t>
  </si>
  <si>
    <t>Распределение дотаций  на поддержку мер по обеспечению сбалансированности бюджетов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2019 год</t>
  </si>
  <si>
    <t>Распределение субсидий на выравнивание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2019 год</t>
  </si>
  <si>
    <t>Распределение субсидий   бюджетам городских округов для финансового обеспечения  решения вопросов местного значения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2019 год</t>
  </si>
  <si>
    <t>Распределение субсидий бюджетам городских округов  на проведение комплексных кадастровых работ в отношении земельных участков, находящихся в государственной и (или) муниципальной собственности в рамках реализации подпрограммы "Совершенствование системы управления в сфере имущественно-земельных отношений Магаданской области" на 2016-2020 годы" государственной программы Магаданской области "Управление государственным имуществом Магаданкой области" на 2016-2020 годы"  на 2019 год</t>
  </si>
  <si>
    <t>и плановый период 2020 и 2021 годов"</t>
  </si>
  <si>
    <t xml:space="preserve">Распределение субсидий бюджетам городских округов 
на реализацию мероприятий по поддержке граждан и их объединений, участвующих в охране общественного порядка в рамках государственной программы Магаданской области "Обеспечение безопасности, профилактика правонарушений и противодействие незаконному обороту наркотических средств в Магаданской области" на 2018-2024 годы"на 2019 год
</t>
  </si>
  <si>
    <t>Распределение субвенций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на   2019  год</t>
  </si>
  <si>
    <t xml:space="preserve">Распределение субвенций бюджетам городских округов
на осуществление государственных полномочий по отлову
и содержанию безнадзорных животных на 2019 год
</t>
  </si>
  <si>
    <t xml:space="preserve">"Об областном бюджете на 2019 год  и плановый период 2020 и 2021 годов"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</si>
</sst>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General_)"/>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 #,##0.0_р_._-;\-* #,##0.0_р_._-;_-* &quot;-&quot;?_р_._-;_-@_-"/>
    <numFmt numFmtId="191" formatCode="#,##0.0_ ;\-#,##0.0\ "/>
    <numFmt numFmtId="192" formatCode="#,##0.0000"/>
    <numFmt numFmtId="193" formatCode="#,##0.00000"/>
    <numFmt numFmtId="194" formatCode="#,##0.000000"/>
    <numFmt numFmtId="195" formatCode="#,##0.0000000"/>
    <numFmt numFmtId="196" formatCode="#,##0.00000000"/>
  </numFmts>
  <fonts count="68">
    <font>
      <sz val="10"/>
      <name val="Arial Cyr"/>
      <family val="0"/>
    </font>
    <font>
      <sz val="11"/>
      <name val="Arial Cyr"/>
      <family val="2"/>
    </font>
    <font>
      <b/>
      <sz val="12"/>
      <name val="Arial Cyr"/>
      <family val="2"/>
    </font>
    <font>
      <sz val="1"/>
      <color indexed="8"/>
      <name val="Courier"/>
      <family val="1"/>
    </font>
    <font>
      <b/>
      <sz val="1"/>
      <color indexed="8"/>
      <name val="Courier"/>
      <family val="1"/>
    </font>
    <font>
      <u val="single"/>
      <sz val="10"/>
      <color indexed="12"/>
      <name val="Arial Cyr"/>
      <family val="0"/>
    </font>
    <font>
      <u val="single"/>
      <sz val="10"/>
      <color indexed="36"/>
      <name val="Arial Cyr"/>
      <family val="0"/>
    </font>
    <font>
      <sz val="8"/>
      <name val="Arial Cyr"/>
      <family val="0"/>
    </font>
    <font>
      <b/>
      <sz val="11"/>
      <name val="Arial Cyr"/>
      <family val="0"/>
    </font>
    <font>
      <sz val="12"/>
      <name val="Arial Cyr"/>
      <family val="0"/>
    </font>
    <font>
      <b/>
      <i/>
      <sz val="11"/>
      <name val="Arial Cyr"/>
      <family val="0"/>
    </font>
    <font>
      <sz val="11"/>
      <name val="Arial"/>
      <family val="2"/>
    </font>
    <font>
      <sz val="12"/>
      <name val="Arial"/>
      <family val="2"/>
    </font>
    <font>
      <b/>
      <sz val="12"/>
      <name val="Arial"/>
      <family val="2"/>
    </font>
    <font>
      <b/>
      <sz val="12"/>
      <name val="Times New Roman"/>
      <family val="1"/>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1"/>
      <color indexed="8"/>
      <name val="Arial"/>
      <family val="2"/>
    </font>
    <font>
      <sz val="12"/>
      <color indexed="8"/>
      <name val="Arial"/>
      <family val="2"/>
    </font>
    <font>
      <b/>
      <sz val="12"/>
      <color indexed="8"/>
      <name val="Arial"/>
      <family val="2"/>
    </font>
    <font>
      <sz val="14"/>
      <color indexed="8"/>
      <name val="Times New Roman"/>
      <family val="1"/>
    </font>
    <font>
      <sz val="12"/>
      <color indexed="8"/>
      <name val="Times New Roman"/>
      <family val="1"/>
    </font>
    <font>
      <b/>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1"/>
      <color theme="1"/>
      <name val="Arial"/>
      <family val="2"/>
    </font>
    <font>
      <sz val="12"/>
      <color rgb="FF000000"/>
      <name val="Arial"/>
      <family val="2"/>
    </font>
    <font>
      <b/>
      <sz val="12"/>
      <color rgb="FF000000"/>
      <name val="Arial"/>
      <family val="2"/>
    </font>
    <font>
      <b/>
      <sz val="11"/>
      <color rgb="FF000000"/>
      <name val="Arial"/>
      <family val="2"/>
    </font>
    <font>
      <sz val="11"/>
      <color rgb="FF000000"/>
      <name val="Arial"/>
      <family val="2"/>
    </font>
    <font>
      <sz val="14"/>
      <color rgb="FF000000"/>
      <name val="Times New Roman"/>
      <family val="1"/>
    </font>
    <font>
      <sz val="12"/>
      <color rgb="FF000000"/>
      <name val="Times New Roman"/>
      <family val="1"/>
    </font>
    <font>
      <b/>
      <sz val="12"/>
      <color theme="1"/>
      <name val="Arial"/>
      <family val="2"/>
    </font>
    <font>
      <b/>
      <sz val="12"/>
      <color theme="1"/>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s>
  <borders count="16">
    <border>
      <left/>
      <right/>
      <top/>
      <bottom/>
      <diagonal/>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locked="0"/>
    </xf>
    <xf numFmtId="0" fontId="3" fillId="0" borderId="0">
      <alignment/>
      <protection locked="0"/>
    </xf>
    <xf numFmtId="0" fontId="3" fillId="0" borderId="0">
      <alignment/>
      <protection locked="0"/>
    </xf>
    <xf numFmtId="0" fontId="3" fillId="0" borderId="1">
      <alignment/>
      <protection locked="0"/>
    </xf>
    <xf numFmtId="0" fontId="4" fillId="0" borderId="0">
      <alignment/>
      <protection locked="0"/>
    </xf>
    <xf numFmtId="0" fontId="4" fillId="0" borderId="0">
      <alignment/>
      <protection locked="0"/>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2" applyNumberFormat="0" applyAlignment="0" applyProtection="0"/>
    <xf numFmtId="0" fontId="44" fillId="27" borderId="3" applyNumberFormat="0" applyAlignment="0" applyProtection="0"/>
    <xf numFmtId="0" fontId="45" fillId="27" borderId="2"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xf numFmtId="0" fontId="3" fillId="0" borderId="0">
      <alignment/>
      <protection locked="0"/>
    </xf>
  </cellStyleXfs>
  <cellXfs count="154">
    <xf numFmtId="0" fontId="0" fillId="0" borderId="0" xfId="0" applyAlignment="1">
      <alignment/>
    </xf>
    <xf numFmtId="0" fontId="1" fillId="0" borderId="0" xfId="0" applyFont="1" applyAlignment="1">
      <alignment horizontal="right"/>
    </xf>
    <xf numFmtId="0" fontId="2" fillId="0" borderId="0" xfId="0" applyFont="1" applyAlignment="1">
      <alignment horizontal="center" vertical="center" wrapText="1"/>
    </xf>
    <xf numFmtId="173" fontId="1" fillId="0" borderId="11" xfId="0" applyNumberFormat="1" applyFont="1" applyFill="1" applyBorder="1" applyAlignment="1">
      <alignment/>
    </xf>
    <xf numFmtId="173" fontId="1" fillId="0" borderId="11" xfId="0" applyNumberFormat="1" applyFont="1" applyFill="1" applyBorder="1" applyAlignment="1">
      <alignment horizontal="right"/>
    </xf>
    <xf numFmtId="0" fontId="0" fillId="0" borderId="0" xfId="0" applyFont="1" applyAlignment="1">
      <alignment horizontal="center" vertical="center" wrapText="1"/>
    </xf>
    <xf numFmtId="173" fontId="1" fillId="0" borderId="11" xfId="0" applyNumberFormat="1" applyFont="1" applyFill="1" applyBorder="1" applyAlignment="1">
      <alignment/>
    </xf>
    <xf numFmtId="0" fontId="9" fillId="0" borderId="0" xfId="0" applyFont="1" applyAlignment="1">
      <alignment/>
    </xf>
    <xf numFmtId="0" fontId="9" fillId="0" borderId="0" xfId="0" applyFont="1" applyAlignment="1">
      <alignment horizontal="right"/>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173" fontId="8" fillId="0" borderId="11" xfId="0" applyNumberFormat="1" applyFont="1" applyFill="1" applyBorder="1" applyAlignment="1">
      <alignment horizontal="right" wrapText="1"/>
    </xf>
    <xf numFmtId="0" fontId="1" fillId="0" borderId="0" xfId="0" applyFont="1" applyAlignment="1">
      <alignment/>
    </xf>
    <xf numFmtId="0" fontId="8" fillId="0" borderId="11" xfId="0" applyFont="1" applyFill="1" applyBorder="1" applyAlignment="1">
      <alignment wrapText="1"/>
    </xf>
    <xf numFmtId="0" fontId="10" fillId="0" borderId="11" xfId="0" applyFont="1" applyFill="1" applyBorder="1" applyAlignment="1">
      <alignment horizontal="left" wrapText="1" indent="1"/>
    </xf>
    <xf numFmtId="0" fontId="1" fillId="0" borderId="11" xfId="0" applyFont="1" applyFill="1" applyBorder="1" applyAlignment="1">
      <alignment/>
    </xf>
    <xf numFmtId="0" fontId="1" fillId="0" borderId="11" xfId="0" applyFont="1" applyFill="1" applyBorder="1" applyAlignment="1">
      <alignment horizontal="left"/>
    </xf>
    <xf numFmtId="0" fontId="1" fillId="0" borderId="11" xfId="0" applyFont="1" applyFill="1" applyBorder="1" applyAlignment="1">
      <alignment/>
    </xf>
    <xf numFmtId="0" fontId="1" fillId="0" borderId="11" xfId="0" applyFont="1" applyFill="1" applyBorder="1" applyAlignment="1">
      <alignment horizontal="left"/>
    </xf>
    <xf numFmtId="0" fontId="9" fillId="0" borderId="0" xfId="0" applyFont="1" applyFill="1" applyAlignment="1">
      <alignment/>
    </xf>
    <xf numFmtId="0" fontId="9" fillId="0" borderId="0" xfId="0" applyFont="1" applyFill="1" applyAlignment="1">
      <alignment horizontal="right"/>
    </xf>
    <xf numFmtId="0" fontId="2" fillId="0" borderId="0" xfId="0" applyFont="1" applyFill="1" applyAlignment="1">
      <alignment horizontal="center" vertical="center" wrapText="1"/>
    </xf>
    <xf numFmtId="0" fontId="0" fillId="0" borderId="0" xfId="0" applyFill="1" applyAlignment="1">
      <alignment/>
    </xf>
    <xf numFmtId="0" fontId="1" fillId="0" borderId="0" xfId="0" applyFont="1" applyFill="1" applyAlignment="1">
      <alignment horizontal="right"/>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8" fillId="0" borderId="12" xfId="0" applyFont="1" applyFill="1" applyBorder="1" applyAlignment="1">
      <alignment wrapText="1"/>
    </xf>
    <xf numFmtId="173" fontId="1" fillId="0" borderId="11" xfId="0" applyNumberFormat="1" applyFont="1" applyFill="1" applyBorder="1" applyAlignment="1">
      <alignment horizontal="right" wrapText="1"/>
    </xf>
    <xf numFmtId="0" fontId="1" fillId="0" borderId="11" xfId="0" applyFont="1" applyFill="1" applyBorder="1" applyAlignment="1">
      <alignment horizontal="center" vertical="center" wrapText="1"/>
    </xf>
    <xf numFmtId="173" fontId="8" fillId="0" borderId="11" xfId="0" applyNumberFormat="1" applyFont="1" applyFill="1" applyBorder="1" applyAlignment="1">
      <alignment horizontal="right" wrapText="1"/>
    </xf>
    <xf numFmtId="0" fontId="8" fillId="0" borderId="11" xfId="0" applyFont="1" applyFill="1" applyBorder="1" applyAlignment="1">
      <alignment wrapText="1"/>
    </xf>
    <xf numFmtId="0" fontId="8" fillId="0" borderId="0" xfId="0" applyFont="1" applyFill="1" applyAlignment="1">
      <alignment horizontal="center" vertical="center" wrapText="1"/>
    </xf>
    <xf numFmtId="0" fontId="1" fillId="0" borderId="0" xfId="0" applyFont="1" applyFill="1" applyAlignment="1">
      <alignment horizontal="right" vertical="center" wrapText="1"/>
    </xf>
    <xf numFmtId="173" fontId="0" fillId="0" borderId="0" xfId="0" applyNumberFormat="1" applyFill="1" applyAlignment="1">
      <alignment/>
    </xf>
    <xf numFmtId="0" fontId="0" fillId="0" borderId="0" xfId="0" applyFont="1" applyFill="1" applyAlignment="1">
      <alignment horizontal="center" vertical="center" wrapText="1"/>
    </xf>
    <xf numFmtId="173" fontId="0" fillId="0" borderId="0" xfId="0" applyNumberFormat="1" applyAlignment="1">
      <alignment/>
    </xf>
    <xf numFmtId="173" fontId="1" fillId="0" borderId="11" xfId="0" applyNumberFormat="1" applyFont="1" applyBorder="1" applyAlignment="1">
      <alignment/>
    </xf>
    <xf numFmtId="0" fontId="8" fillId="0" borderId="11" xfId="0" applyFont="1" applyBorder="1" applyAlignment="1">
      <alignment/>
    </xf>
    <xf numFmtId="0" fontId="1" fillId="0" borderId="0" xfId="0" applyFont="1" applyAlignment="1">
      <alignment horizontal="right"/>
    </xf>
    <xf numFmtId="0" fontId="1" fillId="0" borderId="0" xfId="0" applyFont="1" applyAlignment="1">
      <alignment horizontal="left"/>
    </xf>
    <xf numFmtId="0" fontId="2" fillId="0" borderId="11" xfId="0" applyFont="1" applyFill="1" applyBorder="1" applyAlignment="1">
      <alignment wrapText="1"/>
    </xf>
    <xf numFmtId="0" fontId="0" fillId="0" borderId="0" xfId="0" applyFont="1" applyAlignment="1">
      <alignment horizontal="center" vertical="center" wrapText="1"/>
    </xf>
    <xf numFmtId="0" fontId="8" fillId="0" borderId="12" xfId="0" applyFont="1" applyFill="1" applyBorder="1" applyAlignment="1">
      <alignment wrapText="1"/>
    </xf>
    <xf numFmtId="0" fontId="1" fillId="0" borderId="0" xfId="0" applyFont="1" applyAlignment="1">
      <alignment/>
    </xf>
    <xf numFmtId="0" fontId="0" fillId="0" borderId="0" xfId="0" applyNumberFormat="1" applyAlignment="1">
      <alignment/>
    </xf>
    <xf numFmtId="0" fontId="0" fillId="0" borderId="11" xfId="0" applyBorder="1" applyAlignment="1">
      <alignment/>
    </xf>
    <xf numFmtId="0" fontId="1" fillId="0" borderId="13" xfId="0" applyFont="1" applyFill="1" applyBorder="1" applyAlignment="1">
      <alignment horizontal="left"/>
    </xf>
    <xf numFmtId="0" fontId="0" fillId="0" borderId="0" xfId="0" applyFont="1" applyFill="1" applyAlignment="1">
      <alignment horizontal="center" vertical="center" wrapText="1"/>
    </xf>
    <xf numFmtId="0" fontId="1" fillId="0" borderId="11" xfId="0" applyFont="1" applyFill="1" applyBorder="1" applyAlignment="1">
      <alignment wrapText="1"/>
    </xf>
    <xf numFmtId="173" fontId="8" fillId="0" borderId="11" xfId="0" applyNumberFormat="1" applyFont="1" applyFill="1" applyBorder="1" applyAlignment="1">
      <alignment wrapText="1"/>
    </xf>
    <xf numFmtId="172" fontId="11" fillId="0" borderId="11" xfId="0" applyNumberFormat="1" applyFont="1" applyBorder="1" applyAlignment="1">
      <alignment/>
    </xf>
    <xf numFmtId="0" fontId="12" fillId="0" borderId="0" xfId="0" applyFont="1" applyFill="1" applyBorder="1" applyAlignment="1">
      <alignment wrapText="1"/>
    </xf>
    <xf numFmtId="0" fontId="9" fillId="0" borderId="0" xfId="0" applyFont="1" applyFill="1" applyAlignment="1">
      <alignment horizontal="right"/>
    </xf>
    <xf numFmtId="0" fontId="12" fillId="0" borderId="0" xfId="0" applyFont="1" applyFill="1" applyBorder="1" applyAlignment="1">
      <alignment/>
    </xf>
    <xf numFmtId="0" fontId="12" fillId="0" borderId="0" xfId="0" applyFont="1" applyFill="1" applyBorder="1" applyAlignment="1">
      <alignment horizontal="right" wrapText="1"/>
    </xf>
    <xf numFmtId="173" fontId="1" fillId="0" borderId="11" xfId="0" applyNumberFormat="1" applyFont="1" applyFill="1" applyBorder="1" applyAlignment="1">
      <alignment horizontal="right"/>
    </xf>
    <xf numFmtId="0" fontId="11" fillId="0" borderId="11" xfId="0" applyFont="1" applyBorder="1" applyAlignment="1">
      <alignment/>
    </xf>
    <xf numFmtId="0" fontId="11" fillId="0" borderId="0" xfId="0" applyFont="1" applyFill="1" applyAlignment="1">
      <alignment/>
    </xf>
    <xf numFmtId="0" fontId="11" fillId="0" borderId="0" xfId="0" applyFont="1" applyAlignment="1">
      <alignment/>
    </xf>
    <xf numFmtId="0" fontId="2" fillId="0" borderId="0" xfId="0" applyFont="1" applyFill="1" applyAlignment="1">
      <alignment horizontal="center" vertical="center" wrapText="1"/>
    </xf>
    <xf numFmtId="0" fontId="14" fillId="0" borderId="0" xfId="59" applyFont="1" applyAlignment="1">
      <alignment wrapText="1"/>
      <protection/>
    </xf>
    <xf numFmtId="0" fontId="15" fillId="0" borderId="12" xfId="0" applyFont="1" applyFill="1" applyBorder="1" applyAlignment="1">
      <alignment wrapText="1"/>
    </xf>
    <xf numFmtId="0" fontId="11" fillId="0" borderId="0" xfId="0" applyFont="1" applyAlignment="1">
      <alignment horizontal="right"/>
    </xf>
    <xf numFmtId="0" fontId="58" fillId="0" borderId="0" xfId="0" applyFont="1" applyAlignment="1">
      <alignment/>
    </xf>
    <xf numFmtId="0" fontId="59" fillId="0" borderId="0" xfId="0" applyFont="1" applyAlignment="1">
      <alignment horizontal="right"/>
    </xf>
    <xf numFmtId="0" fontId="58" fillId="0" borderId="11" xfId="0" applyFont="1" applyBorder="1" applyAlignment="1">
      <alignment/>
    </xf>
    <xf numFmtId="173" fontId="58" fillId="0" borderId="11" xfId="0" applyNumberFormat="1" applyFont="1" applyBorder="1" applyAlignment="1">
      <alignment horizontal="right"/>
    </xf>
    <xf numFmtId="173" fontId="11" fillId="0" borderId="0" xfId="0" applyNumberFormat="1" applyFont="1" applyAlignment="1">
      <alignment/>
    </xf>
    <xf numFmtId="173" fontId="59" fillId="0" borderId="11" xfId="0" applyNumberFormat="1" applyFont="1" applyBorder="1" applyAlignment="1">
      <alignment horizontal="right"/>
    </xf>
    <xf numFmtId="0" fontId="9" fillId="33" borderId="0" xfId="0" applyFont="1" applyFill="1" applyAlignment="1">
      <alignment/>
    </xf>
    <xf numFmtId="0" fontId="13" fillId="0" borderId="0" xfId="59" applyFont="1" applyAlignment="1">
      <alignment vertical="center" wrapText="1"/>
      <protection/>
    </xf>
    <xf numFmtId="0" fontId="9" fillId="33" borderId="0" xfId="0" applyFont="1" applyFill="1" applyAlignment="1">
      <alignment horizontal="right"/>
    </xf>
    <xf numFmtId="0" fontId="2" fillId="0" borderId="0" xfId="0" applyFont="1" applyFill="1" applyAlignment="1">
      <alignment vertical="center" wrapText="1"/>
    </xf>
    <xf numFmtId="173" fontId="8" fillId="33" borderId="11" xfId="0" applyNumberFormat="1" applyFont="1" applyFill="1" applyBorder="1" applyAlignment="1">
      <alignment horizontal="right" wrapText="1"/>
    </xf>
    <xf numFmtId="173" fontId="1" fillId="33" borderId="11" xfId="0" applyNumberFormat="1" applyFont="1" applyFill="1" applyBorder="1" applyAlignment="1">
      <alignment horizontal="right" wrapText="1"/>
    </xf>
    <xf numFmtId="173" fontId="1" fillId="0" borderId="14" xfId="0" applyNumberFormat="1" applyFont="1" applyFill="1" applyBorder="1" applyAlignment="1">
      <alignment/>
    </xf>
    <xf numFmtId="0" fontId="1" fillId="0" borderId="0" xfId="0" applyFont="1" applyAlignment="1">
      <alignment horizontal="center"/>
    </xf>
    <xf numFmtId="172" fontId="11" fillId="0" borderId="11" xfId="0" applyNumberFormat="1" applyFont="1" applyBorder="1" applyAlignment="1">
      <alignment horizontal="right"/>
    </xf>
    <xf numFmtId="173" fontId="11" fillId="0" borderId="11" xfId="0" applyNumberFormat="1" applyFont="1" applyBorder="1" applyAlignment="1">
      <alignment horizontal="right"/>
    </xf>
    <xf numFmtId="173" fontId="1" fillId="0" borderId="11" xfId="0" applyNumberFormat="1" applyFont="1" applyFill="1" applyBorder="1" applyAlignment="1">
      <alignment/>
    </xf>
    <xf numFmtId="173" fontId="8" fillId="0" borderId="12" xfId="0" applyNumberFormat="1" applyFont="1" applyFill="1" applyBorder="1" applyAlignment="1">
      <alignment wrapText="1"/>
    </xf>
    <xf numFmtId="173" fontId="8" fillId="0" borderId="11" xfId="0" applyNumberFormat="1" applyFont="1" applyFill="1" applyBorder="1" applyAlignment="1">
      <alignment vertical="center" wrapText="1"/>
    </xf>
    <xf numFmtId="173" fontId="1" fillId="0" borderId="12" xfId="0" applyNumberFormat="1" applyFont="1" applyFill="1" applyBorder="1" applyAlignment="1">
      <alignment wrapText="1"/>
    </xf>
    <xf numFmtId="173" fontId="1" fillId="0" borderId="11" xfId="0" applyNumberFormat="1" applyFont="1" applyFill="1" applyBorder="1" applyAlignment="1">
      <alignment horizontal="center" vertical="center" wrapText="1"/>
    </xf>
    <xf numFmtId="192" fontId="0" fillId="0" borderId="11" xfId="0" applyNumberFormat="1" applyBorder="1" applyAlignment="1">
      <alignment/>
    </xf>
    <xf numFmtId="172" fontId="1" fillId="0" borderId="11" xfId="0" applyNumberFormat="1" applyFont="1" applyBorder="1" applyAlignment="1">
      <alignment/>
    </xf>
    <xf numFmtId="172" fontId="1" fillId="0" borderId="11" xfId="0" applyNumberFormat="1" applyFont="1" applyBorder="1" applyAlignment="1">
      <alignment/>
    </xf>
    <xf numFmtId="193" fontId="0" fillId="0" borderId="11" xfId="0" applyNumberFormat="1" applyBorder="1" applyAlignment="1">
      <alignment/>
    </xf>
    <xf numFmtId="0" fontId="12" fillId="0" borderId="0" xfId="0" applyFont="1" applyFill="1" applyAlignment="1">
      <alignment horizontal="right"/>
    </xf>
    <xf numFmtId="0" fontId="60" fillId="0" borderId="0" xfId="0" applyFont="1" applyAlignment="1">
      <alignment vertical="center"/>
    </xf>
    <xf numFmtId="0" fontId="11" fillId="0" borderId="0" xfId="0" applyFont="1" applyFill="1" applyAlignment="1">
      <alignment horizontal="right"/>
    </xf>
    <xf numFmtId="0" fontId="12" fillId="0" borderId="0" xfId="0" applyFont="1" applyAlignment="1">
      <alignment/>
    </xf>
    <xf numFmtId="0" fontId="60" fillId="0" borderId="0" xfId="0" applyFont="1" applyAlignment="1">
      <alignment horizontal="right" vertical="center"/>
    </xf>
    <xf numFmtId="0" fontId="60" fillId="0" borderId="11"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horizontal="right" vertical="center" wrapText="1"/>
    </xf>
    <xf numFmtId="0" fontId="60" fillId="0" borderId="0" xfId="0" applyFont="1" applyAlignment="1">
      <alignment vertical="center" wrapText="1"/>
    </xf>
    <xf numFmtId="0" fontId="16" fillId="0" borderId="0" xfId="0" applyFont="1" applyFill="1" applyAlignment="1">
      <alignment horizontal="center" vertical="center" wrapText="1"/>
    </xf>
    <xf numFmtId="0" fontId="1" fillId="0" borderId="12" xfId="0" applyFont="1" applyBorder="1" applyAlignment="1">
      <alignment horizontal="center" vertical="center" wrapText="1"/>
    </xf>
    <xf numFmtId="3" fontId="0" fillId="0" borderId="0" xfId="0" applyNumberFormat="1" applyAlignment="1">
      <alignment/>
    </xf>
    <xf numFmtId="0" fontId="62" fillId="0" borderId="11" xfId="0" applyFont="1" applyBorder="1" applyAlignment="1">
      <alignment vertical="center" wrapText="1"/>
    </xf>
    <xf numFmtId="173" fontId="62" fillId="0" borderId="11" xfId="0" applyNumberFormat="1" applyFont="1" applyBorder="1" applyAlignment="1">
      <alignment horizontal="right" vertical="center" wrapText="1"/>
    </xf>
    <xf numFmtId="0" fontId="63" fillId="0" borderId="11" xfId="0" applyFont="1" applyBorder="1" applyAlignment="1">
      <alignment vertical="center"/>
    </xf>
    <xf numFmtId="0" fontId="63" fillId="0" borderId="11" xfId="0" applyFont="1" applyBorder="1" applyAlignment="1">
      <alignment horizontal="right" vertical="center"/>
    </xf>
    <xf numFmtId="0" fontId="11" fillId="0" borderId="11" xfId="0" applyFont="1" applyBorder="1" applyAlignment="1">
      <alignment vertical="center"/>
    </xf>
    <xf numFmtId="0" fontId="13" fillId="0" borderId="12" xfId="0" applyFont="1" applyFill="1" applyBorder="1" applyAlignment="1">
      <alignment wrapText="1"/>
    </xf>
    <xf numFmtId="173" fontId="13" fillId="0" borderId="11" xfId="0" applyNumberFormat="1" applyFont="1" applyFill="1" applyBorder="1" applyAlignment="1">
      <alignment horizontal="right" wrapText="1"/>
    </xf>
    <xf numFmtId="0" fontId="12" fillId="0" borderId="11" xfId="0" applyFont="1" applyFill="1" applyBorder="1" applyAlignment="1">
      <alignment/>
    </xf>
    <xf numFmtId="173" fontId="12" fillId="0" borderId="11" xfId="0" applyNumberFormat="1" applyFont="1" applyFill="1" applyBorder="1" applyAlignment="1">
      <alignment horizontal="right" wrapText="1"/>
    </xf>
    <xf numFmtId="0" fontId="12" fillId="0" borderId="11" xfId="0" applyFont="1" applyFill="1" applyBorder="1" applyAlignment="1">
      <alignment horizontal="left"/>
    </xf>
    <xf numFmtId="173" fontId="12" fillId="0" borderId="11" xfId="0" applyNumberFormat="1" applyFont="1" applyFill="1" applyBorder="1" applyAlignment="1">
      <alignment/>
    </xf>
    <xf numFmtId="0" fontId="12" fillId="0" borderId="13" xfId="0" applyFont="1" applyFill="1" applyBorder="1" applyAlignment="1">
      <alignment horizontal="left"/>
    </xf>
    <xf numFmtId="0" fontId="12" fillId="0" borderId="11" xfId="0" applyFont="1" applyFill="1" applyBorder="1" applyAlignment="1">
      <alignment horizontal="center" vertical="center" wrapText="1"/>
    </xf>
    <xf numFmtId="0" fontId="64" fillId="0" borderId="0" xfId="0" applyFont="1" applyAlignment="1">
      <alignment horizontal="right" vertical="center"/>
    </xf>
    <xf numFmtId="0" fontId="65" fillId="0" borderId="0" xfId="0" applyFont="1" applyAlignment="1">
      <alignment horizontal="right" vertical="center"/>
    </xf>
    <xf numFmtId="0" fontId="61" fillId="0" borderId="11"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1" xfId="0" applyFont="1" applyBorder="1" applyAlignment="1">
      <alignment horizontal="right" vertical="center" wrapText="1"/>
    </xf>
    <xf numFmtId="0" fontId="1" fillId="0" borderId="11" xfId="0" applyFont="1" applyBorder="1" applyAlignment="1">
      <alignment/>
    </xf>
    <xf numFmtId="0" fontId="0" fillId="0" borderId="0" xfId="0" applyFont="1" applyAlignment="1">
      <alignment/>
    </xf>
    <xf numFmtId="4" fontId="8" fillId="0" borderId="11" xfId="0" applyNumberFormat="1" applyFont="1" applyBorder="1" applyAlignment="1">
      <alignment/>
    </xf>
    <xf numFmtId="4" fontId="1" fillId="0" borderId="11" xfId="0" applyNumberFormat="1" applyFont="1" applyBorder="1" applyAlignment="1">
      <alignment/>
    </xf>
    <xf numFmtId="173" fontId="61" fillId="0" borderId="11" xfId="0" applyNumberFormat="1" applyFont="1" applyBorder="1" applyAlignment="1">
      <alignment horizontal="right" vertical="center" wrapText="1"/>
    </xf>
    <xf numFmtId="173" fontId="0" fillId="0" borderId="11" xfId="0" applyNumberFormat="1" applyBorder="1" applyAlignment="1">
      <alignment/>
    </xf>
    <xf numFmtId="173" fontId="63" fillId="0" borderId="11" xfId="0" applyNumberFormat="1" applyFont="1" applyBorder="1" applyAlignment="1">
      <alignment horizontal="right" vertical="center"/>
    </xf>
    <xf numFmtId="173" fontId="0" fillId="34" borderId="0" xfId="0" applyNumberFormat="1" applyFill="1" applyAlignment="1">
      <alignment/>
    </xf>
    <xf numFmtId="0" fontId="2" fillId="0" borderId="0" xfId="0" applyFont="1" applyAlignment="1">
      <alignment horizontal="center" vertical="center" wrapText="1"/>
    </xf>
    <xf numFmtId="0" fontId="12" fillId="0" borderId="0" xfId="0" applyFont="1" applyFill="1" applyBorder="1" applyAlignment="1">
      <alignment horizontal="right" wrapText="1"/>
    </xf>
    <xf numFmtId="0" fontId="2" fillId="0" borderId="0" xfId="0" applyFont="1" applyFill="1" applyAlignment="1">
      <alignment horizontal="center" vertical="center" wrapText="1"/>
    </xf>
    <xf numFmtId="0" fontId="66" fillId="0" borderId="0" xfId="0" applyFont="1" applyAlignment="1">
      <alignment horizontal="center" wrapText="1"/>
    </xf>
    <xf numFmtId="0" fontId="59" fillId="0" borderId="15"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5" xfId="0" applyFont="1" applyBorder="1" applyAlignment="1">
      <alignment horizontal="center" vertical="center"/>
    </xf>
    <xf numFmtId="0" fontId="59" fillId="0" borderId="14" xfId="0" applyFont="1" applyBorder="1" applyAlignment="1">
      <alignment horizontal="center" vertical="center"/>
    </xf>
    <xf numFmtId="0" fontId="59" fillId="0" borderId="12" xfId="0" applyFont="1" applyBorder="1" applyAlignment="1">
      <alignment horizontal="center" vertical="center"/>
    </xf>
    <xf numFmtId="0" fontId="13" fillId="0" borderId="0" xfId="0" applyFont="1" applyAlignment="1">
      <alignment horizont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9" fillId="0" borderId="0" xfId="0" applyFont="1" applyFill="1" applyAlignment="1">
      <alignment horizontal="right"/>
    </xf>
    <xf numFmtId="0" fontId="13" fillId="0" borderId="0" xfId="59" applyFont="1" applyAlignment="1">
      <alignment horizontal="center" vertical="center" wrapText="1"/>
      <protection/>
    </xf>
    <xf numFmtId="0" fontId="2" fillId="0" borderId="0" xfId="0" applyNumberFormat="1" applyFont="1" applyAlignment="1">
      <alignment horizontal="center" wrapText="1"/>
    </xf>
    <xf numFmtId="0" fontId="61" fillId="0" borderId="0" xfId="0" applyFont="1" applyAlignment="1">
      <alignment horizontal="center" vertical="center" wrapText="1"/>
    </xf>
    <xf numFmtId="0" fontId="67" fillId="0" borderId="0" xfId="0" applyFont="1" applyFill="1" applyAlignment="1">
      <alignment horizontal="center" vertical="center" wrapText="1"/>
    </xf>
    <xf numFmtId="0" fontId="13"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Border="1" applyAlignment="1">
      <alignment horizontal="center" vertical="top" wrapText="1"/>
    </xf>
  </cellXfs>
  <cellStyles count="57">
    <cellStyle name="Normal" xfId="0"/>
    <cellStyle name="”€ќђќ‘ћ‚›‰" xfId="15"/>
    <cellStyle name="”€љ‘€ђћ‚ђќќ›‰" xfId="16"/>
    <cellStyle name="„…ќ…†ќ›‰" xfId="17"/>
    <cellStyle name="€’ћѓћ‚›‰" xfId="18"/>
    <cellStyle name="‡ђѓћ‹ћ‚ћљ1" xfId="19"/>
    <cellStyle name="‡ђѓћ‹ћ‚ћљ2" xfId="20"/>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3"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 name="Џђћ–…ќ’ќ›‰"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B20"/>
  <sheetViews>
    <sheetView view="pageBreakPreview" zoomScaleSheetLayoutView="100" zoomScalePageLayoutView="0" workbookViewId="0" topLeftCell="A1">
      <selection activeCell="B14" sqref="B14"/>
    </sheetView>
  </sheetViews>
  <sheetFormatPr defaultColWidth="9.00390625" defaultRowHeight="12.75"/>
  <cols>
    <col min="1" max="1" width="58.125" style="0" customWidth="1"/>
    <col min="2" max="2" width="26.00390625" style="0" customWidth="1"/>
  </cols>
  <sheetData>
    <row r="1" spans="1:2" s="54" customFormat="1" ht="15">
      <c r="A1" s="52"/>
      <c r="B1" s="53" t="s">
        <v>60</v>
      </c>
    </row>
    <row r="2" spans="1:2" s="54" customFormat="1" ht="15">
      <c r="A2" s="52"/>
      <c r="B2" s="53" t="s">
        <v>0</v>
      </c>
    </row>
    <row r="3" spans="1:2" s="54" customFormat="1" ht="15">
      <c r="A3" s="52"/>
      <c r="B3" s="53" t="s">
        <v>97</v>
      </c>
    </row>
    <row r="4" spans="1:2" s="54" customFormat="1" ht="15" customHeight="1">
      <c r="A4" s="128" t="s">
        <v>98</v>
      </c>
      <c r="B4" s="128"/>
    </row>
    <row r="5" spans="1:2" ht="15">
      <c r="A5" s="7"/>
      <c r="B5" s="8"/>
    </row>
    <row r="6" spans="1:2" ht="15">
      <c r="A6" s="7"/>
      <c r="B6" s="8"/>
    </row>
    <row r="7" spans="1:2" ht="137.25" customHeight="1">
      <c r="A7" s="127" t="s">
        <v>99</v>
      </c>
      <c r="B7" s="127"/>
    </row>
    <row r="8" spans="1:2" ht="15.75">
      <c r="A8" s="2"/>
      <c r="B8" s="2"/>
    </row>
    <row r="9" ht="14.25">
      <c r="B9" s="40" t="s">
        <v>5</v>
      </c>
    </row>
    <row r="10" spans="1:2" ht="18.75" customHeight="1">
      <c r="A10" s="9" t="s">
        <v>52</v>
      </c>
      <c r="B10" s="10" t="s">
        <v>1</v>
      </c>
    </row>
    <row r="11" spans="1:2" ht="15">
      <c r="A11" s="13" t="s">
        <v>54</v>
      </c>
      <c r="B11" s="11">
        <f>SUM(B12:B20)</f>
        <v>2098000</v>
      </c>
    </row>
    <row r="12" spans="1:2" ht="14.25">
      <c r="A12" s="15" t="s">
        <v>8</v>
      </c>
      <c r="B12" s="6">
        <v>961367</v>
      </c>
    </row>
    <row r="13" spans="1:2" ht="14.25">
      <c r="A13" s="16" t="s">
        <v>31</v>
      </c>
      <c r="B13" s="6">
        <v>276334</v>
      </c>
    </row>
    <row r="14" spans="1:2" ht="14.25">
      <c r="A14" s="15" t="s">
        <v>24</v>
      </c>
      <c r="B14" s="6">
        <v>111781</v>
      </c>
    </row>
    <row r="15" spans="1:2" ht="14.25">
      <c r="A15" s="16" t="s">
        <v>36</v>
      </c>
      <c r="B15" s="6">
        <v>87543</v>
      </c>
    </row>
    <row r="16" spans="1:2" ht="14.25">
      <c r="A16" s="16" t="s">
        <v>32</v>
      </c>
      <c r="B16" s="6">
        <v>65918</v>
      </c>
    </row>
    <row r="17" spans="1:2" ht="14.25">
      <c r="A17" s="16" t="s">
        <v>37</v>
      </c>
      <c r="B17" s="6">
        <v>148087</v>
      </c>
    </row>
    <row r="18" spans="1:2" ht="14.25">
      <c r="A18" s="16" t="s">
        <v>34</v>
      </c>
      <c r="B18" s="6">
        <v>85368</v>
      </c>
    </row>
    <row r="19" spans="1:2" ht="14.25">
      <c r="A19" s="16" t="s">
        <v>35</v>
      </c>
      <c r="B19" s="6">
        <v>190971</v>
      </c>
    </row>
    <row r="20" spans="1:2" ht="14.25">
      <c r="A20" s="16" t="s">
        <v>33</v>
      </c>
      <c r="B20" s="6">
        <v>170631</v>
      </c>
    </row>
  </sheetData>
  <sheetProtection/>
  <mergeCells count="2">
    <mergeCell ref="A7:B7"/>
    <mergeCell ref="A4:B4"/>
  </mergeCells>
  <printOptions horizontalCentered="1"/>
  <pageMargins left="0.7874015748031497" right="0.3937007874015748" top="0.7874015748031497" bottom="0.3937007874015748" header="0.5118110236220472" footer="0.5118110236220472"/>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B20"/>
  <sheetViews>
    <sheetView zoomScalePageLayoutView="0" workbookViewId="0" topLeftCell="A1">
      <selection activeCell="E6" sqref="E6"/>
    </sheetView>
  </sheetViews>
  <sheetFormatPr defaultColWidth="9.00390625" defaultRowHeight="12.75"/>
  <cols>
    <col min="1" max="1" width="55.125" style="0" customWidth="1"/>
    <col min="2" max="2" width="19.00390625" style="0" customWidth="1"/>
  </cols>
  <sheetData>
    <row r="1" spans="1:2" ht="15">
      <c r="A1" s="19"/>
      <c r="B1" s="20" t="s">
        <v>17</v>
      </c>
    </row>
    <row r="2" spans="1:2" ht="15">
      <c r="A2" s="19"/>
      <c r="B2" s="20" t="s">
        <v>30</v>
      </c>
    </row>
    <row r="3" spans="1:2" ht="15">
      <c r="A3" s="19"/>
      <c r="B3" s="20"/>
    </row>
    <row r="4" spans="1:2" ht="15">
      <c r="A4" s="19"/>
      <c r="B4" s="20"/>
    </row>
    <row r="5" spans="1:2" ht="15">
      <c r="A5" s="19"/>
      <c r="B5" s="20"/>
    </row>
    <row r="6" spans="1:2" ht="147" customHeight="1">
      <c r="A6" s="129" t="s">
        <v>74</v>
      </c>
      <c r="B6" s="129"/>
    </row>
    <row r="7" spans="1:2" ht="15.75">
      <c r="A7" s="21"/>
      <c r="B7" s="21"/>
    </row>
    <row r="8" ht="12.75">
      <c r="A8" s="22"/>
    </row>
    <row r="9" spans="1:2" ht="21.75" customHeight="1">
      <c r="A9" s="138" t="s">
        <v>52</v>
      </c>
      <c r="B9" s="138" t="s">
        <v>1</v>
      </c>
    </row>
    <row r="10" spans="1:2" ht="21.75" customHeight="1">
      <c r="A10" s="139"/>
      <c r="B10" s="139"/>
    </row>
    <row r="11" spans="1:2" ht="15">
      <c r="A11" s="27" t="s">
        <v>54</v>
      </c>
      <c r="B11" s="11">
        <f>SUM(B12:B20)</f>
        <v>1764</v>
      </c>
    </row>
    <row r="12" spans="1:2" ht="14.25">
      <c r="A12" s="15" t="s">
        <v>8</v>
      </c>
      <c r="B12" s="56">
        <v>763.1</v>
      </c>
    </row>
    <row r="13" spans="1:2" ht="14.25">
      <c r="A13" s="16" t="s">
        <v>31</v>
      </c>
      <c r="B13" s="56">
        <v>242.4</v>
      </c>
    </row>
    <row r="14" spans="1:2" ht="14.25">
      <c r="A14" s="15" t="s">
        <v>24</v>
      </c>
      <c r="B14" s="80">
        <v>158.5</v>
      </c>
    </row>
    <row r="15" spans="1:2" ht="14.25">
      <c r="A15" s="16" t="s">
        <v>36</v>
      </c>
      <c r="B15" s="56">
        <v>66.8</v>
      </c>
    </row>
    <row r="16" spans="1:2" ht="14.25">
      <c r="A16" s="16" t="s">
        <v>32</v>
      </c>
      <c r="B16" s="56">
        <v>71.7</v>
      </c>
    </row>
    <row r="17" spans="1:2" ht="14.25">
      <c r="A17" s="16" t="s">
        <v>37</v>
      </c>
      <c r="B17" s="56">
        <v>101.1</v>
      </c>
    </row>
    <row r="18" spans="1:2" ht="14.25">
      <c r="A18" s="16" t="s">
        <v>34</v>
      </c>
      <c r="B18" s="56">
        <v>94</v>
      </c>
    </row>
    <row r="19" spans="1:2" ht="16.5" customHeight="1">
      <c r="A19" s="16" t="s">
        <v>35</v>
      </c>
      <c r="B19" s="56">
        <v>164.7</v>
      </c>
    </row>
    <row r="20" spans="1:2" ht="14.25">
      <c r="A20" s="16" t="s">
        <v>33</v>
      </c>
      <c r="B20" s="56">
        <v>101.7</v>
      </c>
    </row>
  </sheetData>
  <sheetProtection/>
  <mergeCells count="3">
    <mergeCell ref="A6:B6"/>
    <mergeCell ref="A9:A10"/>
    <mergeCell ref="B9:B10"/>
  </mergeCells>
  <printOptions/>
  <pageMargins left="0.7" right="0.7" top="0.75" bottom="0.75" header="0.3" footer="0.3"/>
  <pageSetup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AC19"/>
  <sheetViews>
    <sheetView zoomScalePageLayoutView="0" workbookViewId="0" topLeftCell="A7">
      <selection activeCell="B10" sqref="B10"/>
    </sheetView>
  </sheetViews>
  <sheetFormatPr defaultColWidth="9.00390625" defaultRowHeight="12.75"/>
  <cols>
    <col min="1" max="1" width="56.875" style="0" customWidth="1"/>
    <col min="2" max="2" width="19.25390625" style="0" customWidth="1"/>
  </cols>
  <sheetData>
    <row r="1" spans="1:2" ht="15">
      <c r="A1" s="19"/>
      <c r="B1" s="20" t="s">
        <v>12</v>
      </c>
    </row>
    <row r="2" spans="1:2" ht="15">
      <c r="A2" s="19"/>
      <c r="B2" s="20" t="s">
        <v>64</v>
      </c>
    </row>
    <row r="3" spans="1:2" ht="15">
      <c r="A3" s="140"/>
      <c r="B3" s="140"/>
    </row>
    <row r="4" spans="1:2" ht="15">
      <c r="A4" s="19"/>
      <c r="B4" s="20"/>
    </row>
    <row r="5" spans="1:2" ht="14.25" customHeight="1">
      <c r="A5" s="19"/>
      <c r="B5" s="19"/>
    </row>
    <row r="6" spans="1:2" ht="18" customHeight="1">
      <c r="A6" s="19"/>
      <c r="B6" s="19"/>
    </row>
    <row r="7" spans="1:29" ht="131.25" customHeight="1">
      <c r="A7" s="141" t="s">
        <v>94</v>
      </c>
      <c r="B7" s="141"/>
      <c r="C7" s="61"/>
      <c r="D7" s="61"/>
      <c r="E7" s="61"/>
      <c r="F7" s="61"/>
      <c r="G7" s="61"/>
      <c r="H7" s="61"/>
      <c r="I7" s="61"/>
      <c r="J7" s="61"/>
      <c r="K7" s="61"/>
      <c r="L7" s="61"/>
      <c r="M7" s="61"/>
      <c r="N7" s="61"/>
      <c r="O7" s="61"/>
      <c r="P7" s="61"/>
      <c r="Q7" s="61"/>
      <c r="R7" s="61"/>
      <c r="S7" s="61"/>
      <c r="T7" s="61"/>
      <c r="U7" s="61"/>
      <c r="V7" s="61"/>
      <c r="W7" s="61"/>
      <c r="X7" s="61"/>
      <c r="Y7" s="61"/>
      <c r="Z7" s="61"/>
      <c r="AA7" s="61"/>
      <c r="AB7" s="61"/>
      <c r="AC7" s="61"/>
    </row>
    <row r="8" spans="1:2" ht="15">
      <c r="A8" s="32"/>
      <c r="B8" s="33" t="s">
        <v>6</v>
      </c>
    </row>
    <row r="9" spans="1:2" ht="21" customHeight="1">
      <c r="A9" s="24" t="s">
        <v>52</v>
      </c>
      <c r="B9" s="24" t="s">
        <v>1</v>
      </c>
    </row>
    <row r="10" spans="1:2" ht="15">
      <c r="A10" s="27" t="s">
        <v>54</v>
      </c>
      <c r="B10" s="11">
        <f>SUM(B11:B19)</f>
        <v>43110.90000000001</v>
      </c>
    </row>
    <row r="11" spans="1:2" ht="14.25">
      <c r="A11" s="15" t="s">
        <v>8</v>
      </c>
      <c r="B11" s="28">
        <v>22611.2</v>
      </c>
    </row>
    <row r="12" spans="1:2" ht="14.25">
      <c r="A12" s="16" t="s">
        <v>31</v>
      </c>
      <c r="B12" s="28">
        <v>4817.1</v>
      </c>
    </row>
    <row r="13" spans="1:2" ht="14.25">
      <c r="A13" s="15" t="s">
        <v>24</v>
      </c>
      <c r="B13" s="6">
        <v>2124.9</v>
      </c>
    </row>
    <row r="14" spans="1:2" ht="14.25">
      <c r="A14" s="15" t="s">
        <v>36</v>
      </c>
      <c r="B14" s="6">
        <v>903.2</v>
      </c>
    </row>
    <row r="15" spans="1:2" ht="14.25">
      <c r="A15" s="16" t="s">
        <v>32</v>
      </c>
      <c r="B15" s="6">
        <v>1411</v>
      </c>
    </row>
    <row r="16" spans="1:2" ht="14.25">
      <c r="A16" s="16" t="s">
        <v>37</v>
      </c>
      <c r="B16" s="6">
        <v>2825.1</v>
      </c>
    </row>
    <row r="17" spans="1:2" ht="14.25">
      <c r="A17" s="16" t="s">
        <v>34</v>
      </c>
      <c r="B17" s="6">
        <v>2846.3</v>
      </c>
    </row>
    <row r="18" spans="1:2" ht="14.25">
      <c r="A18" s="16" t="s">
        <v>35</v>
      </c>
      <c r="B18" s="6">
        <v>2017.6</v>
      </c>
    </row>
    <row r="19" spans="1:2" ht="14.25">
      <c r="A19" s="16" t="s">
        <v>33</v>
      </c>
      <c r="B19" s="6">
        <v>3554.5</v>
      </c>
    </row>
  </sheetData>
  <sheetProtection/>
  <mergeCells count="2">
    <mergeCell ref="A3:B3"/>
    <mergeCell ref="A7:B7"/>
  </mergeCells>
  <printOptions/>
  <pageMargins left="0.7" right="0.7" top="0.75" bottom="0.75" header="0.3" footer="0.3"/>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D11"/>
  <sheetViews>
    <sheetView zoomScalePageLayoutView="0" workbookViewId="0" topLeftCell="A1">
      <selection activeCell="I12" sqref="I12"/>
    </sheetView>
  </sheetViews>
  <sheetFormatPr defaultColWidth="9.00390625" defaultRowHeight="12.75"/>
  <cols>
    <col min="1" max="1" width="58.875" style="0" customWidth="1"/>
    <col min="2" max="2" width="21.00390625" style="0" customWidth="1"/>
  </cols>
  <sheetData>
    <row r="1" ht="14.25">
      <c r="B1" s="26" t="s">
        <v>13</v>
      </c>
    </row>
    <row r="2" ht="14.25">
      <c r="B2" s="26" t="s">
        <v>30</v>
      </c>
    </row>
    <row r="3" ht="14.25">
      <c r="B3" s="26"/>
    </row>
    <row r="4" spans="1:4" ht="153" customHeight="1">
      <c r="A4" s="141" t="s">
        <v>75</v>
      </c>
      <c r="B4" s="141"/>
      <c r="C4" s="71"/>
      <c r="D4" s="71"/>
    </row>
    <row r="5" spans="1:2" ht="15.75">
      <c r="A5" s="21"/>
      <c r="B5" s="21"/>
    </row>
    <row r="6" spans="1:2" ht="14.25">
      <c r="A6" s="25"/>
      <c r="B6" s="26" t="s">
        <v>7</v>
      </c>
    </row>
    <row r="7" spans="1:3" ht="34.5" customHeight="1">
      <c r="A7" s="24" t="s">
        <v>3</v>
      </c>
      <c r="B7" s="24" t="s">
        <v>1</v>
      </c>
      <c r="C7" s="42"/>
    </row>
    <row r="8" spans="1:2" ht="15.75" customHeight="1">
      <c r="A8" s="27" t="s">
        <v>2</v>
      </c>
      <c r="B8" s="11">
        <f>SUM(B9:B11)</f>
        <v>5480.8</v>
      </c>
    </row>
    <row r="9" spans="1:2" ht="14.25">
      <c r="A9" s="15" t="s">
        <v>8</v>
      </c>
      <c r="B9" s="6">
        <v>5373.8</v>
      </c>
    </row>
    <row r="10" spans="1:2" ht="14.25">
      <c r="A10" s="16" t="s">
        <v>32</v>
      </c>
      <c r="B10" s="37">
        <v>49</v>
      </c>
    </row>
    <row r="11" spans="1:2" ht="14.25">
      <c r="A11" s="16" t="s">
        <v>35</v>
      </c>
      <c r="B11" s="37">
        <v>58</v>
      </c>
    </row>
  </sheetData>
  <sheetProtection/>
  <mergeCells count="1">
    <mergeCell ref="A4:B4"/>
  </mergeCells>
  <printOptions/>
  <pageMargins left="0.7" right="0.7" top="0.75" bottom="0.75" header="0.3" footer="0.3"/>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19"/>
  <sheetViews>
    <sheetView zoomScalePageLayoutView="0" workbookViewId="0" topLeftCell="A1">
      <selection activeCell="A5" sqref="A5:B5"/>
    </sheetView>
  </sheetViews>
  <sheetFormatPr defaultColWidth="9.00390625" defaultRowHeight="12.75"/>
  <cols>
    <col min="1" max="1" width="56.875" style="0" customWidth="1"/>
    <col min="2" max="2" width="22.625" style="0" customWidth="1"/>
  </cols>
  <sheetData>
    <row r="1" spans="1:2" ht="15">
      <c r="A1" s="19"/>
      <c r="B1" s="20" t="s">
        <v>16</v>
      </c>
    </row>
    <row r="2" spans="1:2" ht="15">
      <c r="A2" s="19"/>
      <c r="B2" s="20" t="s">
        <v>30</v>
      </c>
    </row>
    <row r="5" spans="1:2" ht="124.5" customHeight="1">
      <c r="A5" s="142" t="s">
        <v>76</v>
      </c>
      <c r="B5" s="142"/>
    </row>
    <row r="6" spans="1:2" ht="16.5" customHeight="1">
      <c r="A6" s="141"/>
      <c r="B6" s="141"/>
    </row>
    <row r="7" spans="1:2" ht="15.75">
      <c r="A7" s="21"/>
      <c r="B7" s="21"/>
    </row>
    <row r="8" spans="1:2" ht="14.25">
      <c r="A8" s="25"/>
      <c r="B8" s="26" t="s">
        <v>7</v>
      </c>
    </row>
    <row r="9" spans="1:2" ht="18.75" customHeight="1">
      <c r="A9" s="24" t="s">
        <v>52</v>
      </c>
      <c r="B9" s="24" t="s">
        <v>1</v>
      </c>
    </row>
    <row r="10" spans="1:2" ht="16.5" customHeight="1">
      <c r="A10" s="27" t="s">
        <v>54</v>
      </c>
      <c r="B10" s="11">
        <f>SUM(B11:B19)</f>
        <v>30665.899999999998</v>
      </c>
    </row>
    <row r="11" spans="1:2" ht="14.25">
      <c r="A11" s="15" t="s">
        <v>8</v>
      </c>
      <c r="B11" s="28">
        <v>21074</v>
      </c>
    </row>
    <row r="12" spans="1:2" ht="14.25">
      <c r="A12" s="15" t="s">
        <v>31</v>
      </c>
      <c r="B12" s="28">
        <v>1453</v>
      </c>
    </row>
    <row r="13" spans="1:2" ht="14.25">
      <c r="A13" s="15" t="s">
        <v>24</v>
      </c>
      <c r="B13" s="28">
        <v>1317.5</v>
      </c>
    </row>
    <row r="14" spans="1:2" ht="14.25">
      <c r="A14" s="15" t="s">
        <v>42</v>
      </c>
      <c r="B14" s="6">
        <v>637.5</v>
      </c>
    </row>
    <row r="15" spans="1:2" ht="14.25">
      <c r="A15" s="15" t="s">
        <v>32</v>
      </c>
      <c r="B15" s="6">
        <v>620.5</v>
      </c>
    </row>
    <row r="16" spans="1:2" ht="14.25">
      <c r="A16" s="16" t="s">
        <v>43</v>
      </c>
      <c r="B16" s="6">
        <v>1330.3</v>
      </c>
    </row>
    <row r="17" spans="1:2" ht="14.25">
      <c r="A17" s="16" t="s">
        <v>34</v>
      </c>
      <c r="B17" s="6">
        <v>1024.3</v>
      </c>
    </row>
    <row r="18" spans="1:2" ht="14.25">
      <c r="A18" s="16" t="s">
        <v>35</v>
      </c>
      <c r="B18" s="6">
        <v>1589.5</v>
      </c>
    </row>
    <row r="19" spans="1:2" ht="14.25">
      <c r="A19" s="16" t="s">
        <v>33</v>
      </c>
      <c r="B19" s="6">
        <v>1619.3</v>
      </c>
    </row>
  </sheetData>
  <sheetProtection/>
  <mergeCells count="2">
    <mergeCell ref="A5:B5"/>
    <mergeCell ref="A6:B6"/>
  </mergeCells>
  <printOptions/>
  <pageMargins left="0.7" right="0.7" top="0.75" bottom="0.75" header="0.3" footer="0.3"/>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C13"/>
  <sheetViews>
    <sheetView zoomScalePageLayoutView="0" workbookViewId="0" topLeftCell="A1">
      <selection activeCell="G9" sqref="G9"/>
    </sheetView>
  </sheetViews>
  <sheetFormatPr defaultColWidth="9.00390625" defaultRowHeight="12.75"/>
  <cols>
    <col min="1" max="1" width="65.375" style="92" customWidth="1"/>
    <col min="2" max="2" width="16.375" style="92" customWidth="1"/>
    <col min="3" max="16384" width="9.125" style="92" customWidth="1"/>
  </cols>
  <sheetData>
    <row r="1" ht="15">
      <c r="B1" s="89" t="s">
        <v>14</v>
      </c>
    </row>
    <row r="2" ht="15">
      <c r="B2" s="89" t="s">
        <v>30</v>
      </c>
    </row>
    <row r="5" spans="1:2" ht="157.5" customHeight="1">
      <c r="A5" s="143" t="s">
        <v>77</v>
      </c>
      <c r="B5" s="143"/>
    </row>
    <row r="6" ht="15">
      <c r="B6" s="93" t="s">
        <v>6</v>
      </c>
    </row>
    <row r="7" spans="1:3" ht="15">
      <c r="A7" s="94" t="s">
        <v>52</v>
      </c>
      <c r="B7" s="94" t="s">
        <v>1</v>
      </c>
      <c r="C7" s="95"/>
    </row>
    <row r="8" spans="1:3" ht="15.75">
      <c r="A8" s="101" t="s">
        <v>29</v>
      </c>
      <c r="B8" s="102">
        <v>1000</v>
      </c>
      <c r="C8" s="96"/>
    </row>
    <row r="9" spans="1:3" ht="15">
      <c r="A9" s="103" t="s">
        <v>8</v>
      </c>
      <c r="B9" s="104">
        <v>917.9</v>
      </c>
      <c r="C9" s="97"/>
    </row>
    <row r="10" spans="1:3" ht="15">
      <c r="A10" s="105" t="s">
        <v>31</v>
      </c>
      <c r="B10" s="104">
        <v>82.1</v>
      </c>
      <c r="C10" s="97"/>
    </row>
    <row r="11" ht="15">
      <c r="A11" s="90" t="s">
        <v>53</v>
      </c>
    </row>
    <row r="13" ht="15">
      <c r="A13" s="90"/>
    </row>
  </sheetData>
  <sheetProtection/>
  <mergeCells count="1">
    <mergeCell ref="A5:B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C17"/>
  <sheetViews>
    <sheetView zoomScalePageLayoutView="0" workbookViewId="0" topLeftCell="A1">
      <selection activeCell="L9" sqref="L9"/>
    </sheetView>
  </sheetViews>
  <sheetFormatPr defaultColWidth="9.00390625" defaultRowHeight="12.75"/>
  <cols>
    <col min="1" max="1" width="65.375" style="92" customWidth="1"/>
    <col min="2" max="2" width="16.375" style="92" customWidth="1"/>
    <col min="3" max="16384" width="9.125" style="92" customWidth="1"/>
  </cols>
  <sheetData>
    <row r="1" ht="15">
      <c r="B1" s="89" t="s">
        <v>9</v>
      </c>
    </row>
    <row r="2" ht="15">
      <c r="B2" s="89" t="s">
        <v>30</v>
      </c>
    </row>
    <row r="5" spans="1:2" ht="157.5" customHeight="1">
      <c r="A5" s="143" t="s">
        <v>104</v>
      </c>
      <c r="B5" s="143"/>
    </row>
    <row r="6" ht="15">
      <c r="B6" s="93" t="s">
        <v>6</v>
      </c>
    </row>
    <row r="7" spans="1:3" ht="15">
      <c r="A7" s="94" t="s">
        <v>52</v>
      </c>
      <c r="B7" s="94" t="s">
        <v>1</v>
      </c>
      <c r="C7" s="95"/>
    </row>
    <row r="8" spans="1:3" ht="15.75">
      <c r="A8" s="101" t="s">
        <v>29</v>
      </c>
      <c r="B8" s="102">
        <v>2251.4</v>
      </c>
      <c r="C8" s="96"/>
    </row>
    <row r="9" spans="1:3" ht="15">
      <c r="A9" s="103" t="s">
        <v>8</v>
      </c>
      <c r="B9" s="125">
        <v>339.8</v>
      </c>
      <c r="C9" s="97"/>
    </row>
    <row r="10" spans="1:3" ht="15">
      <c r="A10" s="105" t="s">
        <v>31</v>
      </c>
      <c r="B10" s="125">
        <v>467.3</v>
      </c>
      <c r="C10" s="97"/>
    </row>
    <row r="11" spans="1:2" ht="15">
      <c r="A11" s="105" t="s">
        <v>24</v>
      </c>
      <c r="B11" s="125">
        <v>403.6</v>
      </c>
    </row>
    <row r="12" spans="1:2" ht="15">
      <c r="A12" s="105" t="s">
        <v>36</v>
      </c>
      <c r="B12" s="125">
        <v>85</v>
      </c>
    </row>
    <row r="13" spans="1:2" ht="15">
      <c r="A13" s="105" t="s">
        <v>32</v>
      </c>
      <c r="B13" s="125">
        <v>63.7</v>
      </c>
    </row>
    <row r="14" spans="1:2" ht="15">
      <c r="A14" s="105" t="s">
        <v>43</v>
      </c>
      <c r="B14" s="125">
        <v>85</v>
      </c>
    </row>
    <row r="15" spans="1:2" ht="15">
      <c r="A15" s="105" t="s">
        <v>34</v>
      </c>
      <c r="B15" s="125">
        <v>212.4</v>
      </c>
    </row>
    <row r="16" spans="1:2" ht="15">
      <c r="A16" s="105" t="s">
        <v>35</v>
      </c>
      <c r="B16" s="125">
        <v>424.8</v>
      </c>
    </row>
    <row r="17" spans="1:2" ht="15">
      <c r="A17" s="105" t="s">
        <v>33</v>
      </c>
      <c r="B17" s="125">
        <v>169.9</v>
      </c>
    </row>
  </sheetData>
  <sheetProtection/>
  <mergeCells count="1">
    <mergeCell ref="A5:B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50"/>
  </sheetPr>
  <dimension ref="A1:B11"/>
  <sheetViews>
    <sheetView zoomScalePageLayoutView="0" workbookViewId="0" topLeftCell="A1">
      <selection activeCell="A5" sqref="A5:B5"/>
    </sheetView>
  </sheetViews>
  <sheetFormatPr defaultColWidth="9.00390625" defaultRowHeight="12.75"/>
  <cols>
    <col min="1" max="1" width="56.875" style="0" customWidth="1"/>
    <col min="2" max="2" width="26.00390625" style="0" customWidth="1"/>
  </cols>
  <sheetData>
    <row r="1" spans="1:2" ht="15">
      <c r="A1" s="19"/>
      <c r="B1" s="20" t="s">
        <v>15</v>
      </c>
    </row>
    <row r="2" spans="1:2" ht="15">
      <c r="A2" s="19"/>
      <c r="B2" s="20" t="s">
        <v>64</v>
      </c>
    </row>
    <row r="5" spans="1:2" ht="106.5" customHeight="1">
      <c r="A5" s="142" t="s">
        <v>78</v>
      </c>
      <c r="B5" s="142"/>
    </row>
    <row r="6" spans="1:2" ht="16.5" customHeight="1">
      <c r="A6" s="141"/>
      <c r="B6" s="141"/>
    </row>
    <row r="7" spans="1:2" ht="15.75">
      <c r="A7" s="21"/>
      <c r="B7" s="21"/>
    </row>
    <row r="8" spans="1:2" ht="14.25">
      <c r="A8" s="25"/>
      <c r="B8" s="26" t="s">
        <v>7</v>
      </c>
    </row>
    <row r="9" spans="1:2" ht="18.75" customHeight="1">
      <c r="A9" s="24" t="s">
        <v>52</v>
      </c>
      <c r="B9" s="24" t="s">
        <v>1</v>
      </c>
    </row>
    <row r="10" spans="1:2" ht="16.5" customHeight="1">
      <c r="A10" s="27" t="s">
        <v>29</v>
      </c>
      <c r="B10" s="11">
        <f>SUM(B11:B11)</f>
        <v>1636.4</v>
      </c>
    </row>
    <row r="11" spans="1:2" ht="14.25">
      <c r="A11" s="15" t="s">
        <v>43</v>
      </c>
      <c r="B11" s="28">
        <v>1636.4</v>
      </c>
    </row>
  </sheetData>
  <sheetProtection/>
  <mergeCells count="2">
    <mergeCell ref="A5:B5"/>
    <mergeCell ref="A6:B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B050"/>
  </sheetPr>
  <dimension ref="A1:Q22"/>
  <sheetViews>
    <sheetView zoomScalePageLayoutView="0" workbookViewId="0" topLeftCell="A1">
      <selection activeCell="A19" sqref="A19"/>
    </sheetView>
  </sheetViews>
  <sheetFormatPr defaultColWidth="9.00390625" defaultRowHeight="12.75"/>
  <cols>
    <col min="1" max="1" width="56.875" style="0" customWidth="1"/>
    <col min="2" max="2" width="26.25390625" style="0" customWidth="1"/>
  </cols>
  <sheetData>
    <row r="1" spans="1:2" ht="15">
      <c r="A1" s="19"/>
      <c r="B1" s="20" t="s">
        <v>22</v>
      </c>
    </row>
    <row r="2" spans="1:2" ht="15">
      <c r="A2" s="19"/>
      <c r="B2" s="20" t="s">
        <v>64</v>
      </c>
    </row>
    <row r="5" spans="1:2" ht="124.5" customHeight="1">
      <c r="A5" s="142" t="s">
        <v>79</v>
      </c>
      <c r="B5" s="142"/>
    </row>
    <row r="6" spans="1:2" ht="16.5" customHeight="1">
      <c r="A6" s="141"/>
      <c r="B6" s="141"/>
    </row>
    <row r="7" spans="1:2" ht="15.75">
      <c r="A7" s="21"/>
      <c r="B7" s="21"/>
    </row>
    <row r="8" spans="1:2" ht="14.25">
      <c r="A8" s="25"/>
      <c r="B8" s="26" t="s">
        <v>7</v>
      </c>
    </row>
    <row r="9" spans="1:2" ht="18.75" customHeight="1">
      <c r="A9" s="24" t="s">
        <v>52</v>
      </c>
      <c r="B9" s="24" t="s">
        <v>1</v>
      </c>
    </row>
    <row r="10" spans="1:2" ht="16.5" customHeight="1">
      <c r="A10" s="27" t="s">
        <v>29</v>
      </c>
      <c r="B10" s="11">
        <f>SUM(B11:B19)</f>
        <v>7112.499999999999</v>
      </c>
    </row>
    <row r="11" spans="1:2" ht="14.25">
      <c r="A11" s="15" t="s">
        <v>8</v>
      </c>
      <c r="B11" s="28">
        <v>3856.1</v>
      </c>
    </row>
    <row r="12" spans="1:2" ht="14.25">
      <c r="A12" s="15" t="s">
        <v>31</v>
      </c>
      <c r="B12" s="28">
        <v>604</v>
      </c>
    </row>
    <row r="13" spans="1:2" ht="14.25">
      <c r="A13" s="15" t="s">
        <v>24</v>
      </c>
      <c r="B13" s="28">
        <v>488.7</v>
      </c>
    </row>
    <row r="14" spans="1:2" ht="14.25">
      <c r="A14" s="15" t="s">
        <v>42</v>
      </c>
      <c r="B14" s="6">
        <v>525</v>
      </c>
    </row>
    <row r="15" spans="1:2" ht="14.25">
      <c r="A15" s="15" t="s">
        <v>32</v>
      </c>
      <c r="B15" s="6">
        <v>153.7</v>
      </c>
    </row>
    <row r="16" spans="1:2" ht="14.25">
      <c r="A16" s="16" t="s">
        <v>43</v>
      </c>
      <c r="B16" s="6">
        <v>510.9</v>
      </c>
    </row>
    <row r="17" spans="1:2" ht="14.25">
      <c r="A17" s="16" t="s">
        <v>34</v>
      </c>
      <c r="B17" s="6">
        <v>304.4</v>
      </c>
    </row>
    <row r="18" spans="1:2" ht="14.25">
      <c r="A18" s="16" t="s">
        <v>35</v>
      </c>
      <c r="B18" s="6">
        <v>299.8</v>
      </c>
    </row>
    <row r="19" spans="1:2" ht="14.25">
      <c r="A19" s="16" t="s">
        <v>33</v>
      </c>
      <c r="B19" s="6">
        <v>369.9</v>
      </c>
    </row>
    <row r="22" ht="12.75">
      <c r="Q22" t="s">
        <v>53</v>
      </c>
    </row>
  </sheetData>
  <sheetProtection/>
  <mergeCells count="2">
    <mergeCell ref="A5:B5"/>
    <mergeCell ref="A6:B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50"/>
  </sheetPr>
  <dimension ref="A1:D20"/>
  <sheetViews>
    <sheetView zoomScalePageLayoutView="0" workbookViewId="0" topLeftCell="A1">
      <selection activeCell="A6" sqref="A6:B6"/>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44</v>
      </c>
      <c r="C1" s="22"/>
    </row>
    <row r="2" spans="1:3" ht="15">
      <c r="A2" s="19"/>
      <c r="B2" s="20" t="s">
        <v>30</v>
      </c>
      <c r="C2" s="22"/>
    </row>
    <row r="3" spans="1:3" ht="15">
      <c r="A3" s="19"/>
      <c r="B3" s="20"/>
      <c r="C3" s="22"/>
    </row>
    <row r="4" spans="1:3" ht="15" hidden="1">
      <c r="A4" s="19"/>
      <c r="B4" s="20"/>
      <c r="C4" s="22"/>
    </row>
    <row r="5" spans="1:3" ht="15">
      <c r="A5" s="19"/>
      <c r="B5" s="20"/>
      <c r="C5" s="22"/>
    </row>
    <row r="6" spans="1:3" ht="201.75" customHeight="1">
      <c r="A6" s="144" t="s">
        <v>95</v>
      </c>
      <c r="B6" s="144"/>
      <c r="C6" s="22"/>
    </row>
    <row r="7" spans="1:3" ht="15.75">
      <c r="A7" s="21"/>
      <c r="B7" s="21"/>
      <c r="C7" s="22"/>
    </row>
    <row r="8" spans="1:3" ht="14.25">
      <c r="A8" s="25"/>
      <c r="B8" s="26" t="s">
        <v>7</v>
      </c>
      <c r="C8" s="22"/>
    </row>
    <row r="9" spans="1:3" ht="24" customHeight="1">
      <c r="A9" s="24" t="s">
        <v>52</v>
      </c>
      <c r="B9" s="24" t="s">
        <v>1</v>
      </c>
      <c r="C9" s="35"/>
    </row>
    <row r="10" spans="1:3" ht="15">
      <c r="A10" s="27" t="s">
        <v>54</v>
      </c>
      <c r="B10" s="11">
        <f>SUM(B11:B19)</f>
        <v>4030</v>
      </c>
      <c r="C10" s="34"/>
    </row>
    <row r="11" spans="1:3" ht="14.25">
      <c r="A11" s="15" t="s">
        <v>8</v>
      </c>
      <c r="B11" s="28">
        <v>2112.2</v>
      </c>
      <c r="C11" s="22"/>
    </row>
    <row r="12" spans="1:3" ht="14.25">
      <c r="A12" s="16" t="s">
        <v>31</v>
      </c>
      <c r="B12" s="28">
        <v>222.3</v>
      </c>
      <c r="C12" s="22"/>
    </row>
    <row r="13" spans="1:3" ht="14.25">
      <c r="A13" s="15" t="s">
        <v>24</v>
      </c>
      <c r="B13" s="6">
        <v>165.9</v>
      </c>
      <c r="C13" s="22"/>
    </row>
    <row r="14" spans="1:3" ht="14.25">
      <c r="A14" s="16" t="s">
        <v>36</v>
      </c>
      <c r="B14" s="6">
        <v>679.3</v>
      </c>
      <c r="C14" s="22"/>
    </row>
    <row r="15" spans="1:3" ht="14.25">
      <c r="A15" s="16" t="s">
        <v>32</v>
      </c>
      <c r="B15" s="6">
        <v>126</v>
      </c>
      <c r="C15" s="22"/>
    </row>
    <row r="16" spans="1:3" ht="14.25">
      <c r="A16" s="16" t="s">
        <v>37</v>
      </c>
      <c r="B16" s="6">
        <v>122</v>
      </c>
      <c r="C16" s="22"/>
    </row>
    <row r="17" spans="1:3" ht="14.25">
      <c r="A17" s="16" t="s">
        <v>34</v>
      </c>
      <c r="B17" s="6">
        <v>217.4</v>
      </c>
      <c r="C17" s="22"/>
    </row>
    <row r="18" spans="1:3" ht="14.25">
      <c r="A18" s="16" t="s">
        <v>35</v>
      </c>
      <c r="B18" s="6">
        <v>296.4</v>
      </c>
      <c r="C18" s="22"/>
    </row>
    <row r="19" spans="1:4" ht="14.25">
      <c r="A19" s="47" t="s">
        <v>33</v>
      </c>
      <c r="B19" s="6">
        <v>88.5</v>
      </c>
      <c r="D19" s="36"/>
    </row>
    <row r="20" spans="1:2" ht="14.25">
      <c r="A20" s="12"/>
      <c r="B20" s="12"/>
    </row>
  </sheetData>
  <sheetProtection/>
  <mergeCells count="1">
    <mergeCell ref="A6:B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50"/>
  </sheetPr>
  <dimension ref="A1:C13"/>
  <sheetViews>
    <sheetView tabSelected="1" zoomScalePageLayoutView="0" workbookViewId="0" topLeftCell="A1">
      <selection activeCell="F6" sqref="F6"/>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45</v>
      </c>
      <c r="C1" s="22"/>
    </row>
    <row r="2" spans="1:3" ht="15">
      <c r="A2" s="19"/>
      <c r="B2" s="20" t="s">
        <v>30</v>
      </c>
      <c r="C2" s="22"/>
    </row>
    <row r="3" spans="1:3" ht="15">
      <c r="A3" s="19"/>
      <c r="B3" s="20"/>
      <c r="C3" s="22"/>
    </row>
    <row r="4" spans="1:3" ht="15" hidden="1">
      <c r="A4" s="19"/>
      <c r="B4" s="20"/>
      <c r="C4" s="22"/>
    </row>
    <row r="5" spans="1:3" ht="15">
      <c r="A5" s="19"/>
      <c r="B5" s="20"/>
      <c r="C5" s="22"/>
    </row>
    <row r="6" spans="1:3" ht="159" customHeight="1">
      <c r="A6" s="144" t="s">
        <v>106</v>
      </c>
      <c r="B6" s="144"/>
      <c r="C6" s="22"/>
    </row>
    <row r="7" spans="1:3" ht="15.75" customHeight="1">
      <c r="A7" s="21"/>
      <c r="B7" s="21"/>
      <c r="C7" s="22"/>
    </row>
    <row r="8" spans="1:3" ht="14.25">
      <c r="A8" s="25"/>
      <c r="B8" s="26" t="s">
        <v>7</v>
      </c>
      <c r="C8" s="22"/>
    </row>
    <row r="9" spans="1:3" ht="24" customHeight="1">
      <c r="A9" s="24" t="s">
        <v>52</v>
      </c>
      <c r="B9" s="24" t="s">
        <v>1</v>
      </c>
      <c r="C9" s="35"/>
    </row>
    <row r="10" spans="1:3" ht="15">
      <c r="A10" s="27" t="s">
        <v>54</v>
      </c>
      <c r="B10" s="11">
        <f>SUM(B11:B12)</f>
        <v>356.3</v>
      </c>
      <c r="C10" s="34"/>
    </row>
    <row r="11" spans="1:3" ht="14.25">
      <c r="A11" s="15" t="s">
        <v>8</v>
      </c>
      <c r="B11" s="28">
        <v>281.3</v>
      </c>
      <c r="C11" s="22"/>
    </row>
    <row r="12" spans="1:3" ht="14.25">
      <c r="A12" s="16" t="s">
        <v>31</v>
      </c>
      <c r="B12" s="28">
        <v>75</v>
      </c>
      <c r="C12" s="22"/>
    </row>
    <row r="13" spans="1:2" ht="14.25">
      <c r="A13" s="12"/>
      <c r="B13" s="12"/>
    </row>
  </sheetData>
  <sheetProtection/>
  <mergeCells count="1">
    <mergeCell ref="A6:B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B20"/>
  <sheetViews>
    <sheetView zoomScalePageLayoutView="0" workbookViewId="0" topLeftCell="A1">
      <selection activeCell="E13" sqref="E13"/>
    </sheetView>
  </sheetViews>
  <sheetFormatPr defaultColWidth="9.00390625" defaultRowHeight="12.75"/>
  <cols>
    <col min="1" max="1" width="54.625" style="0" customWidth="1"/>
    <col min="2" max="2" width="21.375" style="0" customWidth="1"/>
  </cols>
  <sheetData>
    <row r="1" spans="1:2" s="54" customFormat="1" ht="15">
      <c r="A1" s="52"/>
      <c r="B1" s="53" t="s">
        <v>51</v>
      </c>
    </row>
    <row r="2" spans="1:2" s="54" customFormat="1" ht="15">
      <c r="A2" s="52"/>
      <c r="B2" s="53" t="s">
        <v>0</v>
      </c>
    </row>
    <row r="3" spans="1:2" s="54" customFormat="1" ht="15">
      <c r="A3" s="52"/>
      <c r="B3" s="53" t="s">
        <v>97</v>
      </c>
    </row>
    <row r="4" spans="1:2" s="54" customFormat="1" ht="15" customHeight="1">
      <c r="A4" s="128" t="s">
        <v>98</v>
      </c>
      <c r="B4" s="128"/>
    </row>
    <row r="5" spans="1:2" ht="15">
      <c r="A5" s="7"/>
      <c r="B5" s="8"/>
    </row>
    <row r="6" spans="1:2" ht="15">
      <c r="A6" s="7"/>
      <c r="B6" s="8"/>
    </row>
    <row r="7" spans="1:2" ht="153.75" customHeight="1">
      <c r="A7" s="127" t="s">
        <v>100</v>
      </c>
      <c r="B7" s="127"/>
    </row>
    <row r="8" spans="1:2" ht="15.75">
      <c r="A8" s="2"/>
      <c r="B8" s="2"/>
    </row>
    <row r="9" ht="14.25">
      <c r="B9" s="77" t="s">
        <v>5</v>
      </c>
    </row>
    <row r="10" spans="1:2" ht="18.75" customHeight="1">
      <c r="A10" s="9" t="s">
        <v>52</v>
      </c>
      <c r="B10" s="10" t="s">
        <v>1</v>
      </c>
    </row>
    <row r="11" spans="1:2" ht="15">
      <c r="A11" s="13" t="s">
        <v>54</v>
      </c>
      <c r="B11" s="11">
        <f>SUM(B12:B20)</f>
        <v>30000</v>
      </c>
    </row>
    <row r="12" spans="1:2" ht="14.25">
      <c r="A12" s="15" t="s">
        <v>8</v>
      </c>
      <c r="B12" s="6">
        <v>20531</v>
      </c>
    </row>
    <row r="13" spans="1:2" ht="14.25">
      <c r="A13" s="16" t="s">
        <v>31</v>
      </c>
      <c r="B13" s="6">
        <v>2050</v>
      </c>
    </row>
    <row r="14" spans="1:2" ht="14.25">
      <c r="A14" s="15" t="s">
        <v>24</v>
      </c>
      <c r="B14" s="37">
        <v>1047</v>
      </c>
    </row>
    <row r="15" spans="1:2" ht="14.25">
      <c r="A15" s="16" t="s">
        <v>36</v>
      </c>
      <c r="B15" s="37">
        <v>427</v>
      </c>
    </row>
    <row r="16" spans="1:2" ht="14.25">
      <c r="A16" s="16" t="s">
        <v>32</v>
      </c>
      <c r="B16" s="37">
        <v>492</v>
      </c>
    </row>
    <row r="17" spans="1:2" ht="14.25">
      <c r="A17" s="16" t="s">
        <v>37</v>
      </c>
      <c r="B17" s="37">
        <v>1580</v>
      </c>
    </row>
    <row r="18" spans="1:2" ht="14.25">
      <c r="A18" s="16" t="s">
        <v>34</v>
      </c>
      <c r="B18" s="37">
        <v>880</v>
      </c>
    </row>
    <row r="19" spans="1:2" ht="14.25">
      <c r="A19" s="16" t="s">
        <v>35</v>
      </c>
      <c r="B19" s="37">
        <v>1376</v>
      </c>
    </row>
    <row r="20" spans="1:2" ht="14.25">
      <c r="A20" s="16" t="s">
        <v>33</v>
      </c>
      <c r="B20" s="37">
        <v>1617</v>
      </c>
    </row>
  </sheetData>
  <sheetProtection/>
  <mergeCells count="2">
    <mergeCell ref="A4:B4"/>
    <mergeCell ref="A7:B7"/>
  </mergeCells>
  <printOptions/>
  <pageMargins left="0.7" right="0.7" top="0.75" bottom="0.75" header="0.3" footer="0.3"/>
  <pageSetup fitToHeight="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B050"/>
  </sheetPr>
  <dimension ref="A1:D22"/>
  <sheetViews>
    <sheetView view="pageBreakPreview" zoomScaleSheetLayoutView="100" zoomScalePageLayoutView="0" workbookViewId="0" topLeftCell="A1">
      <selection activeCell="B12" sqref="B12"/>
    </sheetView>
  </sheetViews>
  <sheetFormatPr defaultColWidth="9.00390625" defaultRowHeight="12.75"/>
  <cols>
    <col min="1" max="1" width="65.125" style="0" customWidth="1"/>
    <col min="2" max="2" width="21.375" style="0" customWidth="1"/>
    <col min="3" max="4" width="10.75390625" style="0" bestFit="1" customWidth="1"/>
  </cols>
  <sheetData>
    <row r="1" spans="1:2" ht="15">
      <c r="A1" s="52"/>
      <c r="B1" s="53" t="s">
        <v>38</v>
      </c>
    </row>
    <row r="2" spans="1:2" ht="15">
      <c r="A2" s="52"/>
      <c r="B2" s="53" t="s">
        <v>0</v>
      </c>
    </row>
    <row r="3" spans="1:2" ht="15">
      <c r="A3" s="52"/>
      <c r="B3" s="53" t="s">
        <v>97</v>
      </c>
    </row>
    <row r="4" spans="1:2" ht="15" customHeight="1">
      <c r="A4" s="128" t="s">
        <v>105</v>
      </c>
      <c r="B4" s="128"/>
    </row>
    <row r="5" spans="1:2" ht="15" customHeight="1">
      <c r="A5" s="55"/>
      <c r="B5" s="55"/>
    </row>
    <row r="6" spans="1:2" ht="15">
      <c r="A6" s="19"/>
      <c r="B6" s="20" t="s">
        <v>10</v>
      </c>
    </row>
    <row r="7" spans="1:3" ht="11.25" customHeight="1">
      <c r="A7" s="19"/>
      <c r="B7" s="19"/>
      <c r="C7" s="22"/>
    </row>
    <row r="8" spans="1:3" ht="62.25" customHeight="1">
      <c r="A8" s="129" t="s">
        <v>80</v>
      </c>
      <c r="B8" s="129"/>
      <c r="C8" s="22"/>
    </row>
    <row r="9" spans="1:3" ht="10.5" customHeight="1">
      <c r="A9" s="21"/>
      <c r="B9" s="21"/>
      <c r="C9" s="22"/>
    </row>
    <row r="10" spans="1:3" ht="15">
      <c r="A10" s="32"/>
      <c r="B10" s="33" t="s">
        <v>6</v>
      </c>
      <c r="C10" s="22"/>
    </row>
    <row r="11" spans="1:3" ht="20.25" customHeight="1">
      <c r="A11" s="29" t="s">
        <v>52</v>
      </c>
      <c r="B11" s="29" t="s">
        <v>1</v>
      </c>
      <c r="C11" s="22"/>
    </row>
    <row r="12" spans="1:4" ht="15">
      <c r="A12" s="31" t="s">
        <v>29</v>
      </c>
      <c r="B12" s="30">
        <f>SUM(B13:B20)</f>
        <v>1220.8</v>
      </c>
      <c r="C12" s="34"/>
      <c r="D12" s="36"/>
    </row>
    <row r="13" spans="1:3" ht="14.25" hidden="1">
      <c r="A13" s="16" t="s">
        <v>31</v>
      </c>
      <c r="B13" s="80"/>
      <c r="C13" s="22"/>
    </row>
    <row r="14" spans="1:3" ht="14.25" hidden="1">
      <c r="A14" s="15" t="s">
        <v>24</v>
      </c>
      <c r="B14" s="3"/>
      <c r="C14" s="34"/>
    </row>
    <row r="15" spans="1:3" ht="14.25">
      <c r="A15" s="16" t="s">
        <v>36</v>
      </c>
      <c r="B15" s="3">
        <v>333</v>
      </c>
      <c r="C15" s="22"/>
    </row>
    <row r="16" spans="1:3" ht="14.25">
      <c r="A16" s="16" t="s">
        <v>32</v>
      </c>
      <c r="B16" s="3">
        <v>443.9</v>
      </c>
      <c r="C16" s="22"/>
    </row>
    <row r="17" spans="1:3" ht="14.25">
      <c r="A17" s="16" t="s">
        <v>37</v>
      </c>
      <c r="B17" s="3">
        <v>443.9</v>
      </c>
      <c r="C17" s="22"/>
    </row>
    <row r="18" spans="1:3" ht="14.25" hidden="1">
      <c r="A18" s="16" t="s">
        <v>34</v>
      </c>
      <c r="B18" s="3"/>
      <c r="C18" s="22"/>
    </row>
    <row r="19" spans="1:3" ht="14.25" hidden="1">
      <c r="A19" s="16" t="s">
        <v>35</v>
      </c>
      <c r="B19" s="3"/>
      <c r="C19" s="22"/>
    </row>
    <row r="20" spans="1:3" ht="14.25" hidden="1">
      <c r="A20" s="47" t="s">
        <v>33</v>
      </c>
      <c r="B20" s="3"/>
      <c r="C20" s="22"/>
    </row>
    <row r="21" spans="1:3" ht="12.75">
      <c r="A21" s="22"/>
      <c r="B21" s="22"/>
      <c r="C21" s="22"/>
    </row>
    <row r="22" spans="1:3" ht="12.75">
      <c r="A22" s="22"/>
      <c r="B22" s="22"/>
      <c r="C22" s="22"/>
    </row>
  </sheetData>
  <sheetProtection/>
  <mergeCells count="2">
    <mergeCell ref="A8:B8"/>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50"/>
  </sheetPr>
  <dimension ref="A1:E19"/>
  <sheetViews>
    <sheetView view="pageBreakPreview" zoomScaleSheetLayoutView="100" zoomScalePageLayoutView="0" workbookViewId="0" topLeftCell="A1">
      <selection activeCell="B7" sqref="B7"/>
    </sheetView>
  </sheetViews>
  <sheetFormatPr defaultColWidth="9.00390625" defaultRowHeight="12.75"/>
  <cols>
    <col min="1" max="1" width="54.375" style="0" customWidth="1"/>
    <col min="2" max="2" width="28.00390625" style="0" customWidth="1"/>
  </cols>
  <sheetData>
    <row r="1" spans="1:3" ht="15">
      <c r="A1" s="19"/>
      <c r="B1" s="20" t="s">
        <v>11</v>
      </c>
      <c r="C1" s="22"/>
    </row>
    <row r="2" spans="1:3" ht="15">
      <c r="A2" s="19"/>
      <c r="B2" s="20" t="s">
        <v>65</v>
      </c>
      <c r="C2" s="22"/>
    </row>
    <row r="3" spans="1:3" ht="15">
      <c r="A3" s="19"/>
      <c r="B3" s="20"/>
      <c r="C3" s="22"/>
    </row>
    <row r="4" spans="1:3" ht="77.25" customHeight="1">
      <c r="A4" s="129" t="s">
        <v>81</v>
      </c>
      <c r="B4" s="129"/>
      <c r="C4" s="22"/>
    </row>
    <row r="5" spans="1:3" ht="15">
      <c r="A5" s="32"/>
      <c r="B5" s="33" t="s">
        <v>6</v>
      </c>
      <c r="C5" s="22"/>
    </row>
    <row r="6" spans="1:3" ht="24" customHeight="1">
      <c r="A6" s="29" t="s">
        <v>52</v>
      </c>
      <c r="B6" s="29" t="s">
        <v>1</v>
      </c>
      <c r="C6" s="22"/>
    </row>
    <row r="7" spans="1:5" ht="15">
      <c r="A7" s="43" t="s">
        <v>54</v>
      </c>
      <c r="B7" s="30">
        <f>SUM(B8:B16)</f>
        <v>26951.999999999996</v>
      </c>
      <c r="C7" s="22"/>
      <c r="E7" s="36"/>
    </row>
    <row r="8" spans="1:3" ht="14.25">
      <c r="A8" s="15" t="s">
        <v>8</v>
      </c>
      <c r="B8" s="3">
        <f>9999.5+5934.3</f>
        <v>15933.8</v>
      </c>
      <c r="C8" s="22"/>
    </row>
    <row r="9" spans="1:3" ht="14.25">
      <c r="A9" s="16" t="s">
        <v>31</v>
      </c>
      <c r="B9" s="3">
        <f>1198.1+801.5</f>
        <v>1999.6</v>
      </c>
      <c r="C9" s="22"/>
    </row>
    <row r="10" spans="1:3" ht="14.25">
      <c r="A10" s="15" t="s">
        <v>24</v>
      </c>
      <c r="B10" s="56">
        <f>503.2+212.7</f>
        <v>715.9</v>
      </c>
      <c r="C10" s="22"/>
    </row>
    <row r="11" spans="1:3" ht="14.25">
      <c r="A11" s="16" t="s">
        <v>36</v>
      </c>
      <c r="B11" s="4">
        <f>300.1+229.6</f>
        <v>529.7</v>
      </c>
      <c r="C11" s="22"/>
    </row>
    <row r="12" spans="1:3" ht="14.25">
      <c r="A12" s="16" t="s">
        <v>32</v>
      </c>
      <c r="B12" s="4">
        <f>390.4+500.9</f>
        <v>891.3</v>
      </c>
      <c r="C12" s="22"/>
    </row>
    <row r="13" spans="1:3" ht="14.25">
      <c r="A13" s="16" t="s">
        <v>37</v>
      </c>
      <c r="B13" s="4">
        <f>1090.2+1015.6</f>
        <v>2105.8</v>
      </c>
      <c r="C13" s="22"/>
    </row>
    <row r="14" spans="1:3" ht="14.25">
      <c r="A14" s="16" t="s">
        <v>34</v>
      </c>
      <c r="B14" s="4">
        <f>844.1+563</f>
        <v>1407.1</v>
      </c>
      <c r="C14" s="22"/>
    </row>
    <row r="15" spans="1:3" ht="14.25">
      <c r="A15" s="16" t="s">
        <v>35</v>
      </c>
      <c r="B15" s="4">
        <f>804.3+391</f>
        <v>1195.3</v>
      </c>
      <c r="C15" s="22"/>
    </row>
    <row r="16" spans="1:3" ht="14.25">
      <c r="A16" s="16" t="s">
        <v>33</v>
      </c>
      <c r="B16" s="4">
        <f>966.2+1207.3</f>
        <v>2173.5</v>
      </c>
      <c r="C16" s="22"/>
    </row>
    <row r="17" spans="1:2" ht="14.25">
      <c r="A17" s="44"/>
      <c r="B17" s="44"/>
    </row>
    <row r="18" spans="1:2" ht="14.25">
      <c r="A18" s="44"/>
      <c r="B18" s="44"/>
    </row>
    <row r="19" spans="1:2" ht="14.25">
      <c r="A19" s="44"/>
      <c r="B19" s="44"/>
    </row>
  </sheetData>
  <sheetProtection/>
  <mergeCells count="1">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50"/>
  </sheetPr>
  <dimension ref="A1:B20"/>
  <sheetViews>
    <sheetView view="pageBreakPreview" zoomScaleSheetLayoutView="100" zoomScalePageLayoutView="0" workbookViewId="0" topLeftCell="A1">
      <selection activeCell="B10" sqref="B10"/>
    </sheetView>
  </sheetViews>
  <sheetFormatPr defaultColWidth="9.00390625" defaultRowHeight="12.75"/>
  <cols>
    <col min="1" max="1" width="62.00390625" style="0" customWidth="1"/>
    <col min="2" max="2" width="22.00390625" style="0" customWidth="1"/>
  </cols>
  <sheetData>
    <row r="1" spans="1:2" ht="15">
      <c r="A1" s="19"/>
      <c r="B1" s="20" t="s">
        <v>21</v>
      </c>
    </row>
    <row r="2" spans="1:2" ht="15">
      <c r="A2" s="19"/>
      <c r="B2" s="20" t="s">
        <v>65</v>
      </c>
    </row>
    <row r="3" spans="1:2" ht="15">
      <c r="A3" s="19"/>
      <c r="B3" s="20"/>
    </row>
    <row r="4" spans="1:2" ht="15">
      <c r="A4" s="19"/>
      <c r="B4" s="20"/>
    </row>
    <row r="5" spans="1:2" ht="15">
      <c r="A5" s="19"/>
      <c r="B5" s="20"/>
    </row>
    <row r="6" spans="1:2" ht="148.5" customHeight="1">
      <c r="A6" s="129" t="s">
        <v>82</v>
      </c>
      <c r="B6" s="129"/>
    </row>
    <row r="7" spans="1:2" ht="15.75">
      <c r="A7" s="21"/>
      <c r="B7" s="21"/>
    </row>
    <row r="8" spans="1:2" ht="14.25">
      <c r="A8" s="25"/>
      <c r="B8" s="26" t="s">
        <v>7</v>
      </c>
    </row>
    <row r="9" spans="1:2" ht="21.75" customHeight="1">
      <c r="A9" s="24" t="s">
        <v>52</v>
      </c>
      <c r="B9" s="24" t="s">
        <v>1</v>
      </c>
    </row>
    <row r="10" spans="1:2" ht="15">
      <c r="A10" s="27" t="s">
        <v>54</v>
      </c>
      <c r="B10" s="11">
        <f>SUM(B11:B19)</f>
        <v>26391.8</v>
      </c>
    </row>
    <row r="11" spans="1:2" ht="14.25">
      <c r="A11" s="15" t="s">
        <v>8</v>
      </c>
      <c r="B11" s="28">
        <v>17667.6</v>
      </c>
    </row>
    <row r="12" spans="1:2" ht="14.25">
      <c r="A12" s="16" t="s">
        <v>31</v>
      </c>
      <c r="B12" s="28">
        <v>2085.1</v>
      </c>
    </row>
    <row r="13" spans="1:2" ht="14.25">
      <c r="A13" s="15" t="s">
        <v>24</v>
      </c>
      <c r="B13" s="6">
        <v>946.8</v>
      </c>
    </row>
    <row r="14" spans="1:2" ht="14.25">
      <c r="A14" s="16" t="s">
        <v>36</v>
      </c>
      <c r="B14" s="6">
        <v>632</v>
      </c>
    </row>
    <row r="15" spans="1:2" ht="14.25">
      <c r="A15" s="16" t="s">
        <v>32</v>
      </c>
      <c r="B15" s="6">
        <v>420.7</v>
      </c>
    </row>
    <row r="16" spans="1:2" ht="14.25">
      <c r="A16" s="16" t="s">
        <v>37</v>
      </c>
      <c r="B16" s="6">
        <v>1210.9</v>
      </c>
    </row>
    <row r="17" spans="1:2" ht="14.25">
      <c r="A17" s="16" t="s">
        <v>34</v>
      </c>
      <c r="B17" s="6">
        <v>699.2</v>
      </c>
    </row>
    <row r="18" spans="1:2" ht="14.25">
      <c r="A18" s="16" t="s">
        <v>35</v>
      </c>
      <c r="B18" s="6">
        <v>1267.1</v>
      </c>
    </row>
    <row r="19" spans="1:2" ht="14.25">
      <c r="A19" s="47" t="s">
        <v>33</v>
      </c>
      <c r="B19" s="6">
        <v>1462.4</v>
      </c>
    </row>
    <row r="20" spans="1:2" ht="14.25">
      <c r="A20" s="25"/>
      <c r="B20" s="25"/>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50"/>
  </sheetPr>
  <dimension ref="A1:C19"/>
  <sheetViews>
    <sheetView view="pageBreakPreview" zoomScaleSheetLayoutView="100" zoomScalePageLayoutView="0" workbookViewId="0" topLeftCell="A1">
      <selection activeCell="B11" sqref="B11"/>
    </sheetView>
  </sheetViews>
  <sheetFormatPr defaultColWidth="9.00390625" defaultRowHeight="12.75"/>
  <cols>
    <col min="1" max="1" width="57.625" style="0" customWidth="1"/>
    <col min="2" max="2" width="26.25390625" style="0" customWidth="1"/>
  </cols>
  <sheetData>
    <row r="1" spans="1:2" ht="15">
      <c r="A1" s="19"/>
      <c r="B1" s="20" t="s">
        <v>20</v>
      </c>
    </row>
    <row r="2" spans="1:2" ht="15">
      <c r="A2" s="19"/>
      <c r="B2" s="20" t="s">
        <v>65</v>
      </c>
    </row>
    <row r="3" spans="1:2" ht="15">
      <c r="A3" s="19"/>
      <c r="B3" s="20"/>
    </row>
    <row r="4" spans="1:2" ht="15">
      <c r="A4" s="19"/>
      <c r="B4" s="20"/>
    </row>
    <row r="5" spans="1:2" ht="15">
      <c r="A5" s="19"/>
      <c r="B5" s="20"/>
    </row>
    <row r="6" spans="1:2" ht="114.75" customHeight="1">
      <c r="A6" s="129" t="s">
        <v>83</v>
      </c>
      <c r="B6" s="129"/>
    </row>
    <row r="7" spans="1:2" ht="15.75">
      <c r="A7" s="21"/>
      <c r="B7" s="21"/>
    </row>
    <row r="8" spans="1:2" ht="14.25">
      <c r="A8" s="25"/>
      <c r="B8" s="26" t="s">
        <v>7</v>
      </c>
    </row>
    <row r="9" spans="1:3" ht="24" customHeight="1">
      <c r="A9" s="24" t="s">
        <v>52</v>
      </c>
      <c r="B9" s="24" t="s">
        <v>1</v>
      </c>
      <c r="C9" s="5"/>
    </row>
    <row r="10" spans="1:2" ht="15">
      <c r="A10" s="27" t="s">
        <v>54</v>
      </c>
      <c r="B10" s="11">
        <f>SUM(B11:B19)</f>
        <v>2092827.3999999997</v>
      </c>
    </row>
    <row r="11" spans="1:2" ht="14.25">
      <c r="A11" s="15" t="s">
        <v>8</v>
      </c>
      <c r="B11" s="28">
        <v>1167698.2</v>
      </c>
    </row>
    <row r="12" spans="1:2" ht="14.25">
      <c r="A12" s="16" t="s">
        <v>31</v>
      </c>
      <c r="B12" s="28">
        <v>237432.7</v>
      </c>
    </row>
    <row r="13" spans="1:2" ht="14.25">
      <c r="A13" s="15" t="s">
        <v>24</v>
      </c>
      <c r="B13" s="6">
        <v>92921.9</v>
      </c>
    </row>
    <row r="14" spans="1:2" ht="14.25">
      <c r="A14" s="16" t="s">
        <v>36</v>
      </c>
      <c r="B14" s="6">
        <v>93926.7</v>
      </c>
    </row>
    <row r="15" spans="1:2" ht="14.25">
      <c r="A15" s="16" t="s">
        <v>32</v>
      </c>
      <c r="B15" s="6">
        <v>47169.8</v>
      </c>
    </row>
    <row r="16" spans="1:2" ht="14.25">
      <c r="A16" s="16" t="s">
        <v>37</v>
      </c>
      <c r="B16" s="6">
        <v>115723.5</v>
      </c>
    </row>
    <row r="17" spans="1:2" ht="14.25">
      <c r="A17" s="16" t="s">
        <v>34</v>
      </c>
      <c r="B17" s="6">
        <v>70471</v>
      </c>
    </row>
    <row r="18" spans="1:2" ht="14.25">
      <c r="A18" s="16" t="s">
        <v>35</v>
      </c>
      <c r="B18" s="6">
        <v>119726.4</v>
      </c>
    </row>
    <row r="19" spans="1:2" ht="14.25">
      <c r="A19" s="47" t="s">
        <v>33</v>
      </c>
      <c r="B19" s="6">
        <v>147757.2</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50"/>
  </sheetPr>
  <dimension ref="A1:C20"/>
  <sheetViews>
    <sheetView view="pageBreakPreview" zoomScaleSheetLayoutView="100" zoomScalePageLayoutView="0" workbookViewId="0" topLeftCell="A1">
      <selection activeCell="B10" sqref="B10"/>
    </sheetView>
  </sheetViews>
  <sheetFormatPr defaultColWidth="9.00390625" defaultRowHeight="12.75"/>
  <cols>
    <col min="1" max="1" width="57.75390625" style="0" customWidth="1"/>
    <col min="2" max="2" width="25.25390625" style="0" customWidth="1"/>
  </cols>
  <sheetData>
    <row r="1" spans="1:2" ht="15">
      <c r="A1" s="19"/>
      <c r="B1" s="20" t="s">
        <v>19</v>
      </c>
    </row>
    <row r="2" spans="1:2" ht="15">
      <c r="A2" s="19"/>
      <c r="B2" s="20" t="s">
        <v>65</v>
      </c>
    </row>
    <row r="3" spans="1:2" ht="15">
      <c r="A3" s="19"/>
      <c r="B3" s="20"/>
    </row>
    <row r="4" spans="1:2" ht="15">
      <c r="A4" s="19"/>
      <c r="B4" s="20"/>
    </row>
    <row r="5" spans="1:2" ht="15">
      <c r="A5" s="19"/>
      <c r="B5" s="20"/>
    </row>
    <row r="6" spans="1:2" ht="132.75" customHeight="1">
      <c r="A6" s="129" t="s">
        <v>84</v>
      </c>
      <c r="B6" s="129"/>
    </row>
    <row r="7" spans="1:2" ht="15.75">
      <c r="A7" s="21"/>
      <c r="B7" s="21"/>
    </row>
    <row r="8" spans="1:2" ht="14.25">
      <c r="A8" s="25"/>
      <c r="B8" s="26" t="s">
        <v>7</v>
      </c>
    </row>
    <row r="9" spans="1:3" ht="24" customHeight="1">
      <c r="A9" s="24" t="s">
        <v>52</v>
      </c>
      <c r="B9" s="24" t="s">
        <v>1</v>
      </c>
      <c r="C9" s="5"/>
    </row>
    <row r="10" spans="1:2" ht="15">
      <c r="A10" s="27" t="s">
        <v>29</v>
      </c>
      <c r="B10" s="11">
        <f>SUM(B11:B19)</f>
        <v>52323.8</v>
      </c>
    </row>
    <row r="11" spans="1:2" ht="14.25">
      <c r="A11" s="15" t="s">
        <v>8</v>
      </c>
      <c r="B11" s="28">
        <v>5643.6</v>
      </c>
    </row>
    <row r="12" spans="1:2" ht="14.25">
      <c r="A12" s="16" t="s">
        <v>31</v>
      </c>
      <c r="B12" s="28">
        <v>9283.4</v>
      </c>
    </row>
    <row r="13" spans="1:2" ht="14.25">
      <c r="A13" s="15" t="s">
        <v>24</v>
      </c>
      <c r="B13" s="6">
        <v>5112</v>
      </c>
    </row>
    <row r="14" spans="1:2" ht="14.25">
      <c r="A14" s="16" t="s">
        <v>36</v>
      </c>
      <c r="B14" s="6">
        <v>4107.6</v>
      </c>
    </row>
    <row r="15" spans="1:2" ht="14.25">
      <c r="A15" s="16" t="s">
        <v>32</v>
      </c>
      <c r="B15" s="6">
        <v>3271.7</v>
      </c>
    </row>
    <row r="16" spans="1:2" ht="14.25">
      <c r="A16" s="16" t="s">
        <v>37</v>
      </c>
      <c r="B16" s="6">
        <v>5766.3</v>
      </c>
    </row>
    <row r="17" spans="1:2" ht="14.25">
      <c r="A17" s="16" t="s">
        <v>34</v>
      </c>
      <c r="B17" s="6">
        <v>4662.1</v>
      </c>
    </row>
    <row r="18" spans="1:2" ht="14.25">
      <c r="A18" s="16" t="s">
        <v>35</v>
      </c>
      <c r="B18" s="6">
        <v>7729.3</v>
      </c>
    </row>
    <row r="19" spans="1:2" ht="14.25">
      <c r="A19" s="47" t="s">
        <v>33</v>
      </c>
      <c r="B19" s="6">
        <v>6747.8</v>
      </c>
    </row>
    <row r="20" spans="1:2" ht="12.75">
      <c r="A20" s="22"/>
      <c r="B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50"/>
  </sheetPr>
  <dimension ref="A1:C19"/>
  <sheetViews>
    <sheetView view="pageBreakPreview" zoomScale="97" zoomScaleSheetLayoutView="97" zoomScalePageLayoutView="0" workbookViewId="0" topLeftCell="A1">
      <selection activeCell="A7" sqref="A7"/>
    </sheetView>
  </sheetViews>
  <sheetFormatPr defaultColWidth="9.00390625" defaultRowHeight="12.75"/>
  <cols>
    <col min="1" max="1" width="67.75390625" style="0" customWidth="1"/>
    <col min="2" max="2" width="16.625" style="0" customWidth="1"/>
  </cols>
  <sheetData>
    <row r="1" spans="1:2" ht="15">
      <c r="A1" s="19"/>
      <c r="B1" s="20" t="s">
        <v>18</v>
      </c>
    </row>
    <row r="2" spans="1:2" ht="15">
      <c r="A2" s="19"/>
      <c r="B2" s="20" t="s">
        <v>65</v>
      </c>
    </row>
    <row r="3" spans="1:2" ht="15">
      <c r="A3" s="19"/>
      <c r="B3" s="20"/>
    </row>
    <row r="4" spans="1:2" ht="15">
      <c r="A4" s="19"/>
      <c r="B4" s="20"/>
    </row>
    <row r="5" spans="1:2" ht="15">
      <c r="A5" s="19"/>
      <c r="B5" s="20"/>
    </row>
    <row r="6" spans="1:2" ht="137.25" customHeight="1">
      <c r="A6" s="145" t="s">
        <v>85</v>
      </c>
      <c r="B6" s="145"/>
    </row>
    <row r="7" spans="1:2" ht="15">
      <c r="A7" s="98"/>
      <c r="B7" s="98"/>
    </row>
    <row r="8" spans="1:2" ht="14.25">
      <c r="A8" s="58"/>
      <c r="B8" s="91" t="s">
        <v>7</v>
      </c>
    </row>
    <row r="9" spans="1:3" ht="24" customHeight="1">
      <c r="A9" s="113" t="s">
        <v>55</v>
      </c>
      <c r="B9" s="113" t="s">
        <v>1</v>
      </c>
      <c r="C9" s="5"/>
    </row>
    <row r="10" spans="1:2" ht="15.75">
      <c r="A10" s="106" t="s">
        <v>2</v>
      </c>
      <c r="B10" s="107">
        <f>SUM(B11:B19)</f>
        <v>35653.4</v>
      </c>
    </row>
    <row r="11" spans="1:2" ht="15">
      <c r="A11" s="108" t="s">
        <v>8</v>
      </c>
      <c r="B11" s="109">
        <v>22668.3</v>
      </c>
    </row>
    <row r="12" spans="1:2" ht="15">
      <c r="A12" s="110" t="s">
        <v>31</v>
      </c>
      <c r="B12" s="109">
        <v>3297.4</v>
      </c>
    </row>
    <row r="13" spans="1:2" ht="15">
      <c r="A13" s="108" t="s">
        <v>24</v>
      </c>
      <c r="B13" s="111">
        <v>1477.3</v>
      </c>
    </row>
    <row r="14" spans="1:2" ht="15">
      <c r="A14" s="110" t="s">
        <v>36</v>
      </c>
      <c r="B14" s="111">
        <v>494.3</v>
      </c>
    </row>
    <row r="15" spans="1:2" ht="15">
      <c r="A15" s="110" t="s">
        <v>32</v>
      </c>
      <c r="B15" s="111">
        <v>890.5</v>
      </c>
    </row>
    <row r="16" spans="1:2" ht="15">
      <c r="A16" s="110" t="s">
        <v>37</v>
      </c>
      <c r="B16" s="111">
        <v>1891.7</v>
      </c>
    </row>
    <row r="17" spans="1:2" ht="15">
      <c r="A17" s="110" t="s">
        <v>34</v>
      </c>
      <c r="B17" s="111">
        <v>1252.7</v>
      </c>
    </row>
    <row r="18" spans="1:2" ht="15">
      <c r="A18" s="110" t="s">
        <v>35</v>
      </c>
      <c r="B18" s="111">
        <v>1935.4</v>
      </c>
    </row>
    <row r="19" spans="1:2" ht="15">
      <c r="A19" s="112" t="s">
        <v>33</v>
      </c>
      <c r="B19" s="111">
        <v>1745.8</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50"/>
  </sheetPr>
  <dimension ref="A1:C20"/>
  <sheetViews>
    <sheetView view="pageBreakPreview" zoomScaleSheetLayoutView="100" zoomScalePageLayoutView="0" workbookViewId="0" topLeftCell="A1">
      <selection activeCell="B1" sqref="B1:B2"/>
    </sheetView>
  </sheetViews>
  <sheetFormatPr defaultColWidth="9.00390625" defaultRowHeight="12.75"/>
  <cols>
    <col min="1" max="1" width="60.875" style="0" customWidth="1"/>
    <col min="2" max="2" width="23.375" style="0" customWidth="1"/>
  </cols>
  <sheetData>
    <row r="1" spans="1:3" ht="15">
      <c r="A1" s="19"/>
      <c r="B1" s="20" t="s">
        <v>17</v>
      </c>
      <c r="C1" s="22"/>
    </row>
    <row r="2" spans="1:3" ht="15">
      <c r="A2" s="19"/>
      <c r="B2" s="20" t="s">
        <v>65</v>
      </c>
      <c r="C2" s="22"/>
    </row>
    <row r="3" spans="1:3" ht="15">
      <c r="A3" s="19"/>
      <c r="B3" s="20"/>
      <c r="C3" s="22"/>
    </row>
    <row r="4" spans="1:3" ht="15">
      <c r="A4" s="19"/>
      <c r="B4" s="20"/>
      <c r="C4" s="22"/>
    </row>
    <row r="5" spans="1:3" ht="15">
      <c r="A5" s="19"/>
      <c r="B5" s="20"/>
      <c r="C5" s="22"/>
    </row>
    <row r="6" spans="1:3" ht="114" customHeight="1">
      <c r="A6" s="129" t="s">
        <v>86</v>
      </c>
      <c r="B6" s="129"/>
      <c r="C6" s="22"/>
    </row>
    <row r="7" spans="1:3" ht="15.75">
      <c r="A7" s="21"/>
      <c r="B7" s="21"/>
      <c r="C7" s="22"/>
    </row>
    <row r="8" spans="1:3" ht="14.25">
      <c r="A8" s="25"/>
      <c r="B8" s="26" t="s">
        <v>7</v>
      </c>
      <c r="C8" s="22"/>
    </row>
    <row r="9" spans="1:3" ht="24" customHeight="1">
      <c r="A9" s="24" t="s">
        <v>52</v>
      </c>
      <c r="B9" s="24" t="s">
        <v>1</v>
      </c>
      <c r="C9" s="35"/>
    </row>
    <row r="10" spans="1:3" ht="15">
      <c r="A10" s="27" t="s">
        <v>54</v>
      </c>
      <c r="B10" s="11">
        <f>SUM(B11:B19)</f>
        <v>21755.5</v>
      </c>
      <c r="C10" s="22"/>
    </row>
    <row r="11" spans="1:3" ht="14.25">
      <c r="A11" s="15" t="s">
        <v>8</v>
      </c>
      <c r="B11" s="28">
        <v>5498.2</v>
      </c>
      <c r="C11" s="22"/>
    </row>
    <row r="12" spans="1:3" ht="14.25">
      <c r="A12" s="16" t="s">
        <v>31</v>
      </c>
      <c r="B12" s="28">
        <v>2783</v>
      </c>
      <c r="C12" s="22"/>
    </row>
    <row r="13" spans="1:3" ht="14.25">
      <c r="A13" s="15" t="s">
        <v>24</v>
      </c>
      <c r="B13" s="28">
        <v>1333.1</v>
      </c>
      <c r="C13" s="22"/>
    </row>
    <row r="14" spans="1:3" ht="14.25">
      <c r="A14" s="16" t="s">
        <v>36</v>
      </c>
      <c r="B14" s="28">
        <v>1305.8</v>
      </c>
      <c r="C14" s="22"/>
    </row>
    <row r="15" spans="1:3" ht="14.25">
      <c r="A15" s="16" t="s">
        <v>32</v>
      </c>
      <c r="B15" s="28">
        <v>1363.1</v>
      </c>
      <c r="C15" s="22"/>
    </row>
    <row r="16" spans="1:3" ht="14.25">
      <c r="A16" s="16" t="s">
        <v>37</v>
      </c>
      <c r="B16" s="28">
        <v>2871</v>
      </c>
      <c r="C16" s="22"/>
    </row>
    <row r="17" spans="1:3" ht="14.25">
      <c r="A17" s="16" t="s">
        <v>34</v>
      </c>
      <c r="B17" s="28">
        <v>1239.8</v>
      </c>
      <c r="C17" s="22"/>
    </row>
    <row r="18" spans="1:3" ht="14.25">
      <c r="A18" s="16" t="s">
        <v>35</v>
      </c>
      <c r="B18" s="28">
        <v>2596</v>
      </c>
      <c r="C18" s="22"/>
    </row>
    <row r="19" spans="1:3" ht="14.25">
      <c r="A19" s="47" t="s">
        <v>33</v>
      </c>
      <c r="B19" s="28">
        <v>2765.5</v>
      </c>
      <c r="C19" s="22"/>
    </row>
    <row r="20" spans="1:3" ht="12.75">
      <c r="A20" s="22"/>
      <c r="B20" s="22"/>
      <c r="C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50"/>
  </sheetPr>
  <dimension ref="A1:C15"/>
  <sheetViews>
    <sheetView view="pageBreakPreview" zoomScaleSheetLayoutView="100" zoomScalePageLayoutView="0" workbookViewId="0" topLeftCell="A1">
      <selection activeCell="B9" sqref="B9"/>
    </sheetView>
  </sheetViews>
  <sheetFormatPr defaultColWidth="9.00390625" defaultRowHeight="12.75"/>
  <cols>
    <col min="1" max="1" width="60.875" style="0" customWidth="1"/>
    <col min="2" max="2" width="23.375" style="0" customWidth="1"/>
  </cols>
  <sheetData>
    <row r="1" spans="1:3" ht="15">
      <c r="A1" s="19"/>
      <c r="B1" s="20" t="s">
        <v>12</v>
      </c>
      <c r="C1" s="22"/>
    </row>
    <row r="2" spans="1:3" ht="15">
      <c r="A2" s="19"/>
      <c r="B2" s="20" t="s">
        <v>65</v>
      </c>
      <c r="C2" s="22"/>
    </row>
    <row r="3" spans="1:3" ht="15">
      <c r="A3" s="19"/>
      <c r="B3" s="20"/>
      <c r="C3" s="22"/>
    </row>
    <row r="4" spans="1:3" ht="15">
      <c r="A4" s="19"/>
      <c r="B4" s="20"/>
      <c r="C4" s="22"/>
    </row>
    <row r="5" spans="1:3" ht="15">
      <c r="A5" s="19"/>
      <c r="B5" s="20"/>
      <c r="C5" s="22"/>
    </row>
    <row r="6" spans="1:3" ht="178.5" customHeight="1">
      <c r="A6" s="129" t="s">
        <v>96</v>
      </c>
      <c r="B6" s="129"/>
      <c r="C6" s="22"/>
    </row>
    <row r="7" spans="1:3" ht="15.75">
      <c r="A7" s="21"/>
      <c r="B7" s="21"/>
      <c r="C7" s="22"/>
    </row>
    <row r="8" spans="1:3" ht="14.25">
      <c r="A8" s="25"/>
      <c r="B8" s="26" t="s">
        <v>7</v>
      </c>
      <c r="C8" s="22"/>
    </row>
    <row r="9" spans="1:3" ht="24" customHeight="1">
      <c r="A9" s="24" t="s">
        <v>52</v>
      </c>
      <c r="B9" s="24" t="s">
        <v>1</v>
      </c>
      <c r="C9" s="35"/>
    </row>
    <row r="10" spans="1:3" ht="15">
      <c r="A10" s="27" t="s">
        <v>54</v>
      </c>
      <c r="B10" s="11">
        <f>SUM(B11:B14)</f>
        <v>1381.8</v>
      </c>
      <c r="C10" s="22"/>
    </row>
    <row r="11" spans="1:3" ht="14.25">
      <c r="A11" s="15" t="s">
        <v>8</v>
      </c>
      <c r="B11" s="28">
        <v>1312.2</v>
      </c>
      <c r="C11" s="22"/>
    </row>
    <row r="12" spans="1:3" ht="14.25">
      <c r="A12" s="16" t="s">
        <v>31</v>
      </c>
      <c r="B12" s="28">
        <v>22.6</v>
      </c>
      <c r="C12" s="22"/>
    </row>
    <row r="13" spans="1:3" ht="14.25">
      <c r="A13" s="16" t="s">
        <v>36</v>
      </c>
      <c r="B13" s="28">
        <v>24.4</v>
      </c>
      <c r="C13" s="22"/>
    </row>
    <row r="14" spans="1:3" ht="14.25">
      <c r="A14" s="16" t="s">
        <v>35</v>
      </c>
      <c r="B14" s="28">
        <v>22.6</v>
      </c>
      <c r="C14" s="22"/>
    </row>
    <row r="15" spans="1:3" ht="12.75">
      <c r="A15" s="22"/>
      <c r="B15" s="22"/>
      <c r="C15"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G14"/>
  <sheetViews>
    <sheetView view="pageBreakPreview" zoomScaleSheetLayoutView="100" zoomScalePageLayoutView="0" workbookViewId="0" topLeftCell="A1">
      <selection activeCell="D10" sqref="D10"/>
    </sheetView>
  </sheetViews>
  <sheetFormatPr defaultColWidth="9.00390625" defaultRowHeight="12.75"/>
  <cols>
    <col min="1" max="1" width="31.375" style="59" customWidth="1"/>
    <col min="2" max="2" width="16.75390625" style="59" customWidth="1"/>
    <col min="3" max="3" width="21.125" style="58" customWidth="1"/>
    <col min="4" max="4" width="25.25390625" style="59" customWidth="1"/>
    <col min="5" max="5" width="9.25390625" style="59" hidden="1" customWidth="1"/>
    <col min="6" max="16384" width="9.125" style="59" customWidth="1"/>
  </cols>
  <sheetData>
    <row r="1" ht="15">
      <c r="D1" s="20" t="s">
        <v>13</v>
      </c>
    </row>
    <row r="2" spans="1:6" ht="15">
      <c r="A2" s="58"/>
      <c r="C2" s="72"/>
      <c r="D2" s="20" t="s">
        <v>65</v>
      </c>
      <c r="E2" s="70"/>
      <c r="F2" s="70"/>
    </row>
    <row r="3" spans="1:7" ht="166.5" customHeight="1">
      <c r="A3" s="129" t="s">
        <v>87</v>
      </c>
      <c r="B3" s="129"/>
      <c r="C3" s="129"/>
      <c r="D3" s="129"/>
      <c r="E3" s="73"/>
      <c r="F3" s="73"/>
      <c r="G3" s="73"/>
    </row>
    <row r="4" ht="14.25">
      <c r="A4" s="58"/>
    </row>
    <row r="5" spans="1:4" ht="14.25">
      <c r="A5" s="58"/>
      <c r="D5" s="26" t="s">
        <v>7</v>
      </c>
    </row>
    <row r="6" spans="1:4" ht="34.5" customHeight="1">
      <c r="A6" s="146" t="s">
        <v>52</v>
      </c>
      <c r="B6" s="146" t="s">
        <v>1</v>
      </c>
      <c r="C6" s="147" t="s">
        <v>40</v>
      </c>
      <c r="D6" s="147"/>
    </row>
    <row r="7" spans="1:4" ht="36.75" customHeight="1">
      <c r="A7" s="146"/>
      <c r="B7" s="146"/>
      <c r="C7" s="147" t="s">
        <v>39</v>
      </c>
      <c r="D7" s="147" t="s">
        <v>23</v>
      </c>
    </row>
    <row r="8" spans="1:4" ht="10.5" customHeight="1" hidden="1">
      <c r="A8" s="146"/>
      <c r="B8" s="146"/>
      <c r="C8" s="147"/>
      <c r="D8" s="147"/>
    </row>
    <row r="9" spans="1:4" ht="171" customHeight="1" hidden="1">
      <c r="A9" s="146"/>
      <c r="B9" s="146"/>
      <c r="C9" s="147"/>
      <c r="D9" s="147"/>
    </row>
    <row r="10" spans="1:4" ht="15">
      <c r="A10" s="13" t="s">
        <v>54</v>
      </c>
      <c r="B10" s="74">
        <f>SUM(B11:B14)</f>
        <v>45173.99999999999</v>
      </c>
      <c r="C10" s="74">
        <f>SUM(C11:C14)</f>
        <v>39369.7</v>
      </c>
      <c r="D10" s="74">
        <f>SUM(D11:D14)</f>
        <v>5804.3</v>
      </c>
    </row>
    <row r="11" spans="1:4" ht="14.25">
      <c r="A11" s="15" t="s">
        <v>8</v>
      </c>
      <c r="B11" s="75">
        <v>43880.6</v>
      </c>
      <c r="C11" s="6">
        <f>B11-D11</f>
        <v>38241.9</v>
      </c>
      <c r="D11" s="37">
        <v>5638.7</v>
      </c>
    </row>
    <row r="12" spans="1:4" ht="15.75" customHeight="1">
      <c r="A12" s="16" t="s">
        <v>31</v>
      </c>
      <c r="B12" s="75">
        <v>343.2</v>
      </c>
      <c r="C12" s="6">
        <f>B12-D12</f>
        <v>299.09999999999997</v>
      </c>
      <c r="D12" s="37">
        <v>44.1</v>
      </c>
    </row>
    <row r="13" spans="1:4" ht="14.25">
      <c r="A13" s="16" t="s">
        <v>36</v>
      </c>
      <c r="B13" s="75">
        <v>258.2</v>
      </c>
      <c r="C13" s="6">
        <f>B13-D13</f>
        <v>225</v>
      </c>
      <c r="D13" s="37">
        <v>33.2</v>
      </c>
    </row>
    <row r="14" spans="1:4" ht="14.25">
      <c r="A14" s="16" t="s">
        <v>35</v>
      </c>
      <c r="B14" s="75">
        <v>692</v>
      </c>
      <c r="C14" s="6">
        <f>B14-D14</f>
        <v>603.7</v>
      </c>
      <c r="D14" s="57">
        <v>88.3</v>
      </c>
    </row>
  </sheetData>
  <sheetProtection/>
  <mergeCells count="6">
    <mergeCell ref="A3:D3"/>
    <mergeCell ref="A6:A9"/>
    <mergeCell ref="B6:B9"/>
    <mergeCell ref="C6:D6"/>
    <mergeCell ref="C7:C9"/>
    <mergeCell ref="D7:D9"/>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00B050"/>
  </sheetPr>
  <dimension ref="A1:C20"/>
  <sheetViews>
    <sheetView view="pageBreakPreview" zoomScaleSheetLayoutView="100" zoomScalePageLayoutView="0" workbookViewId="0" topLeftCell="A1">
      <selection activeCell="B10" sqref="B10"/>
    </sheetView>
  </sheetViews>
  <sheetFormatPr defaultColWidth="9.00390625" defaultRowHeight="12.75"/>
  <cols>
    <col min="1" max="1" width="68.125" style="0" customWidth="1"/>
    <col min="2" max="2" width="21.125" style="0" customWidth="1"/>
  </cols>
  <sheetData>
    <row r="1" spans="1:3" ht="15">
      <c r="A1" s="19"/>
      <c r="B1" s="20" t="s">
        <v>16</v>
      </c>
      <c r="C1" s="22"/>
    </row>
    <row r="2" spans="1:3" ht="15">
      <c r="A2" s="19"/>
      <c r="B2" s="20" t="s">
        <v>65</v>
      </c>
      <c r="C2" s="22"/>
    </row>
    <row r="3" spans="1:3" ht="15">
      <c r="A3" s="19"/>
      <c r="B3" s="20"/>
      <c r="C3" s="22"/>
    </row>
    <row r="4" spans="1:3" ht="15">
      <c r="A4" s="19"/>
      <c r="B4" s="20"/>
      <c r="C4" s="22"/>
    </row>
    <row r="5" spans="1:3" ht="15">
      <c r="A5" s="19"/>
      <c r="B5" s="20"/>
      <c r="C5" s="22"/>
    </row>
    <row r="6" spans="1:3" ht="113.25" customHeight="1">
      <c r="A6" s="144" t="s">
        <v>88</v>
      </c>
      <c r="B6" s="144"/>
      <c r="C6" s="22"/>
    </row>
    <row r="7" spans="1:3" ht="15.75">
      <c r="A7" s="21"/>
      <c r="B7" s="21"/>
      <c r="C7" s="22"/>
    </row>
    <row r="8" spans="1:3" ht="14.25">
      <c r="A8" s="25"/>
      <c r="B8" s="26" t="s">
        <v>7</v>
      </c>
      <c r="C8" s="22"/>
    </row>
    <row r="9" spans="1:3" ht="24" customHeight="1">
      <c r="A9" s="24" t="s">
        <v>52</v>
      </c>
      <c r="B9" s="24" t="s">
        <v>1</v>
      </c>
      <c r="C9" s="48"/>
    </row>
    <row r="10" spans="1:3" ht="15">
      <c r="A10" s="27" t="s">
        <v>54</v>
      </c>
      <c r="B10" s="11">
        <f>SUM(B11:B19)</f>
        <v>13166.699999999999</v>
      </c>
      <c r="C10" s="22"/>
    </row>
    <row r="11" spans="1:3" ht="14.25">
      <c r="A11" s="15" t="s">
        <v>8</v>
      </c>
      <c r="B11" s="28">
        <v>3363</v>
      </c>
      <c r="C11" s="22"/>
    </row>
    <row r="12" spans="1:3" ht="14.25">
      <c r="A12" s="16" t="s">
        <v>31</v>
      </c>
      <c r="B12" s="28">
        <v>1357.2</v>
      </c>
      <c r="C12" s="22"/>
    </row>
    <row r="13" spans="1:3" ht="14.25">
      <c r="A13" s="15" t="s">
        <v>24</v>
      </c>
      <c r="B13" s="6">
        <v>901.3</v>
      </c>
      <c r="C13" s="22"/>
    </row>
    <row r="14" spans="1:3" ht="14.25">
      <c r="A14" s="16" t="s">
        <v>36</v>
      </c>
      <c r="B14" s="6">
        <v>777.5</v>
      </c>
      <c r="C14" s="22"/>
    </row>
    <row r="15" spans="1:3" ht="14.25">
      <c r="A15" s="16" t="s">
        <v>32</v>
      </c>
      <c r="B15" s="6">
        <v>776.1</v>
      </c>
      <c r="C15" s="22"/>
    </row>
    <row r="16" spans="1:3" ht="14.25">
      <c r="A16" s="16" t="s">
        <v>37</v>
      </c>
      <c r="B16" s="6">
        <v>1249.3</v>
      </c>
      <c r="C16" s="22"/>
    </row>
    <row r="17" spans="1:3" ht="14.25">
      <c r="A17" s="16" t="s">
        <v>34</v>
      </c>
      <c r="B17" s="6">
        <v>1973.6</v>
      </c>
      <c r="C17" s="22"/>
    </row>
    <row r="18" spans="1:3" ht="14.25">
      <c r="A18" s="16" t="s">
        <v>35</v>
      </c>
      <c r="B18" s="6">
        <v>1378.3</v>
      </c>
      <c r="C18" s="22"/>
    </row>
    <row r="19" spans="1:3" ht="14.25">
      <c r="A19" s="47" t="s">
        <v>33</v>
      </c>
      <c r="B19" s="6">
        <v>1390.4</v>
      </c>
      <c r="C19" s="22"/>
    </row>
    <row r="20" spans="1:3" ht="12.75">
      <c r="A20" s="22"/>
      <c r="B20" s="22"/>
      <c r="C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B19"/>
  <sheetViews>
    <sheetView zoomScalePageLayoutView="0" workbookViewId="0" topLeftCell="A1">
      <selection activeCell="E8" sqref="E8"/>
    </sheetView>
  </sheetViews>
  <sheetFormatPr defaultColWidth="9.00390625" defaultRowHeight="12.75"/>
  <cols>
    <col min="1" max="1" width="62.00390625" style="0" customWidth="1"/>
    <col min="2" max="2" width="15.75390625" style="0" customWidth="1"/>
  </cols>
  <sheetData>
    <row r="1" spans="1:2" ht="15">
      <c r="A1" s="52"/>
      <c r="B1" s="53" t="s">
        <v>61</v>
      </c>
    </row>
    <row r="2" spans="1:2" ht="15">
      <c r="A2" s="52"/>
      <c r="B2" s="53" t="s">
        <v>0</v>
      </c>
    </row>
    <row r="3" spans="1:2" ht="15">
      <c r="A3" s="52"/>
      <c r="B3" s="53" t="s">
        <v>97</v>
      </c>
    </row>
    <row r="4" spans="1:2" ht="15">
      <c r="A4" s="128" t="s">
        <v>98</v>
      </c>
      <c r="B4" s="128"/>
    </row>
    <row r="5" spans="1:2" ht="15">
      <c r="A5" s="7"/>
      <c r="B5" s="8"/>
    </row>
    <row r="6" spans="1:2" ht="15">
      <c r="A6" s="7"/>
      <c r="B6" s="8"/>
    </row>
    <row r="7" spans="1:2" ht="136.5" customHeight="1">
      <c r="A7" s="127" t="s">
        <v>101</v>
      </c>
      <c r="B7" s="127"/>
    </row>
    <row r="8" spans="1:2" ht="15.75">
      <c r="A8" s="2"/>
      <c r="B8" s="2"/>
    </row>
    <row r="9" ht="14.25">
      <c r="B9" s="1" t="s">
        <v>5</v>
      </c>
    </row>
    <row r="10" spans="1:2" ht="21.75" customHeight="1">
      <c r="A10" s="9" t="s">
        <v>52</v>
      </c>
      <c r="B10" s="10" t="s">
        <v>1</v>
      </c>
    </row>
    <row r="11" spans="1:2" ht="15.75">
      <c r="A11" s="41" t="s">
        <v>54</v>
      </c>
      <c r="B11" s="30">
        <f>SUM(B12:B19)</f>
        <v>100000</v>
      </c>
    </row>
    <row r="12" spans="1:2" ht="15" customHeight="1">
      <c r="A12" s="17" t="s">
        <v>31</v>
      </c>
      <c r="B12" s="3">
        <v>25298</v>
      </c>
    </row>
    <row r="13" spans="1:2" ht="14.25">
      <c r="A13" s="18" t="s">
        <v>24</v>
      </c>
      <c r="B13" s="3"/>
    </row>
    <row r="14" spans="1:2" ht="14.25">
      <c r="A14" s="18" t="s">
        <v>36</v>
      </c>
      <c r="B14" s="3">
        <v>17039</v>
      </c>
    </row>
    <row r="15" spans="1:2" ht="14.25">
      <c r="A15" s="18" t="s">
        <v>32</v>
      </c>
      <c r="B15" s="3">
        <v>11342</v>
      </c>
    </row>
    <row r="16" spans="1:2" ht="14.25">
      <c r="A16" s="18" t="s">
        <v>43</v>
      </c>
      <c r="B16" s="3"/>
    </row>
    <row r="17" spans="1:2" ht="14.25">
      <c r="A17" s="18" t="s">
        <v>34</v>
      </c>
      <c r="B17" s="3"/>
    </row>
    <row r="18" spans="1:2" ht="14.25">
      <c r="A18" s="18" t="s">
        <v>35</v>
      </c>
      <c r="B18" s="3">
        <v>18311</v>
      </c>
    </row>
    <row r="19" spans="1:2" ht="14.25">
      <c r="A19" s="18" t="s">
        <v>33</v>
      </c>
      <c r="B19" s="3">
        <v>28010</v>
      </c>
    </row>
  </sheetData>
  <sheetProtection/>
  <mergeCells count="2">
    <mergeCell ref="A7:B7"/>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E20"/>
  <sheetViews>
    <sheetView zoomScaleSheetLayoutView="75" workbookViewId="0" topLeftCell="A1">
      <selection activeCell="D10" sqref="D10"/>
    </sheetView>
  </sheetViews>
  <sheetFormatPr defaultColWidth="9.00390625" defaultRowHeight="12.75"/>
  <cols>
    <col min="1" max="1" width="34.25390625" style="0" customWidth="1"/>
    <col min="2" max="2" width="10.75390625" style="0" customWidth="1"/>
    <col min="3" max="3" width="33.625" style="0" customWidth="1"/>
    <col min="4" max="4" width="44.625" style="0" customWidth="1"/>
  </cols>
  <sheetData>
    <row r="1" spans="1:5" ht="15">
      <c r="A1" s="19"/>
      <c r="D1" s="20" t="s">
        <v>14</v>
      </c>
      <c r="E1" s="20"/>
    </row>
    <row r="2" spans="1:5" ht="15">
      <c r="A2" s="19"/>
      <c r="D2" s="20" t="s">
        <v>65</v>
      </c>
      <c r="E2" s="20"/>
    </row>
    <row r="3" spans="1:5" ht="15" hidden="1">
      <c r="A3" s="19"/>
      <c r="D3" s="20"/>
      <c r="E3" s="20"/>
    </row>
    <row r="4" spans="1:2" ht="15">
      <c r="A4" s="19"/>
      <c r="B4" s="20"/>
    </row>
    <row r="5" spans="1:4" ht="79.5" customHeight="1">
      <c r="A5" s="129" t="s">
        <v>89</v>
      </c>
      <c r="B5" s="129"/>
      <c r="C5" s="129"/>
      <c r="D5" s="129"/>
    </row>
    <row r="6" spans="1:4" ht="15">
      <c r="A6" s="19"/>
      <c r="B6" s="7"/>
      <c r="C6" s="7"/>
      <c r="D6" s="20" t="s">
        <v>28</v>
      </c>
    </row>
    <row r="7" spans="1:4" ht="17.25" customHeight="1">
      <c r="A7" s="146" t="s">
        <v>52</v>
      </c>
      <c r="B7" s="146" t="s">
        <v>25</v>
      </c>
      <c r="C7" s="148" t="s">
        <v>40</v>
      </c>
      <c r="D7" s="148"/>
    </row>
    <row r="8" spans="1:4" ht="55.5" customHeight="1">
      <c r="A8" s="146"/>
      <c r="B8" s="146"/>
      <c r="C8" s="147" t="s">
        <v>26</v>
      </c>
      <c r="D8" s="147" t="s">
        <v>27</v>
      </c>
    </row>
    <row r="9" spans="1:4" ht="12.75" customHeight="1" hidden="1">
      <c r="A9" s="146"/>
      <c r="B9" s="146"/>
      <c r="C9" s="147"/>
      <c r="D9" s="147"/>
    </row>
    <row r="10" spans="1:4" ht="220.5" customHeight="1">
      <c r="A10" s="146"/>
      <c r="B10" s="146"/>
      <c r="C10" s="24" t="s">
        <v>41</v>
      </c>
      <c r="D10" s="84" t="s">
        <v>68</v>
      </c>
    </row>
    <row r="11" spans="1:4" ht="15">
      <c r="A11" s="62" t="s">
        <v>54</v>
      </c>
      <c r="B11" s="81">
        <f>C11+D11</f>
        <v>52003.799999999996</v>
      </c>
      <c r="C11" s="82">
        <f>SUM(C12:C20)</f>
        <v>40317.799999999996</v>
      </c>
      <c r="D11" s="82">
        <f>SUM(D12:D20)</f>
        <v>11685.999999999998</v>
      </c>
    </row>
    <row r="12" spans="1:4" ht="14.25">
      <c r="A12" s="15" t="s">
        <v>8</v>
      </c>
      <c r="B12" s="83">
        <f aca="true" t="shared" si="0" ref="B12:B20">C12+D12</f>
        <v>21050.300000000003</v>
      </c>
      <c r="C12" s="28">
        <v>16834.4</v>
      </c>
      <c r="D12" s="37">
        <v>4215.9</v>
      </c>
    </row>
    <row r="13" spans="1:4" ht="14.25">
      <c r="A13" s="16" t="s">
        <v>31</v>
      </c>
      <c r="B13" s="83">
        <f t="shared" si="0"/>
        <v>4933.6</v>
      </c>
      <c r="C13" s="28">
        <v>3686.1</v>
      </c>
      <c r="D13" s="37">
        <v>1247.5</v>
      </c>
    </row>
    <row r="14" spans="1:4" ht="14.25">
      <c r="A14" s="15" t="s">
        <v>24</v>
      </c>
      <c r="B14" s="83">
        <f t="shared" si="0"/>
        <v>3263.9</v>
      </c>
      <c r="C14" s="6">
        <v>2545.3</v>
      </c>
      <c r="D14" s="37">
        <v>718.6</v>
      </c>
    </row>
    <row r="15" spans="1:4" ht="14.25">
      <c r="A15" s="16" t="s">
        <v>36</v>
      </c>
      <c r="B15" s="83">
        <f t="shared" si="0"/>
        <v>3437.9</v>
      </c>
      <c r="C15" s="6">
        <v>2732.9</v>
      </c>
      <c r="D15" s="37">
        <v>705</v>
      </c>
    </row>
    <row r="16" spans="1:4" ht="14.25">
      <c r="A16" s="16" t="s">
        <v>32</v>
      </c>
      <c r="B16" s="83">
        <f t="shared" si="0"/>
        <v>3408.5</v>
      </c>
      <c r="C16" s="6">
        <v>2805.1</v>
      </c>
      <c r="D16" s="37">
        <v>603.4</v>
      </c>
    </row>
    <row r="17" spans="1:4" ht="14.25">
      <c r="A17" s="16" t="s">
        <v>37</v>
      </c>
      <c r="B17" s="83">
        <f t="shared" si="0"/>
        <v>3376.9</v>
      </c>
      <c r="C17" s="6">
        <v>2603.9</v>
      </c>
      <c r="D17" s="37">
        <v>773</v>
      </c>
    </row>
    <row r="18" spans="1:4" ht="14.25">
      <c r="A18" s="16" t="s">
        <v>34</v>
      </c>
      <c r="B18" s="83">
        <f t="shared" si="0"/>
        <v>3339</v>
      </c>
      <c r="C18" s="6">
        <v>2566</v>
      </c>
      <c r="D18" s="37">
        <v>773</v>
      </c>
    </row>
    <row r="19" spans="1:4" ht="14.25">
      <c r="A19" s="16" t="s">
        <v>35</v>
      </c>
      <c r="B19" s="83">
        <f t="shared" si="0"/>
        <v>3766.8</v>
      </c>
      <c r="C19" s="6">
        <v>2562.5</v>
      </c>
      <c r="D19" s="37">
        <v>1204.3</v>
      </c>
    </row>
    <row r="20" spans="1:4" ht="14.25">
      <c r="A20" s="47" t="s">
        <v>33</v>
      </c>
      <c r="B20" s="83">
        <f t="shared" si="0"/>
        <v>5426.9</v>
      </c>
      <c r="C20" s="6">
        <v>3981.6</v>
      </c>
      <c r="D20" s="37">
        <v>1445.3</v>
      </c>
    </row>
  </sheetData>
  <sheetProtection/>
  <mergeCells count="6">
    <mergeCell ref="D8:D9"/>
    <mergeCell ref="C7:D7"/>
    <mergeCell ref="A5:D5"/>
    <mergeCell ref="A7:A10"/>
    <mergeCell ref="B7:B10"/>
    <mergeCell ref="C8:C9"/>
  </mergeCells>
  <printOptions horizontalCentered="1"/>
  <pageMargins left="0.7874015748031497" right="0.3937007874015748" top="0.7874015748031497" bottom="0.7874015748031497" header="0.5118110236220472" footer="0.5118110236220472"/>
  <pageSetup fitToHeight="0" fitToWidth="0" horizontalDpi="600" verticalDpi="600" orientation="portrait" paperSize="9" scale="70" r:id="rId1"/>
</worksheet>
</file>

<file path=xl/worksheets/sheet31.xml><?xml version="1.0" encoding="utf-8"?>
<worksheet xmlns="http://schemas.openxmlformats.org/spreadsheetml/2006/main" xmlns:r="http://schemas.openxmlformats.org/officeDocument/2006/relationships">
  <sheetPr>
    <tabColor rgb="FF00B050"/>
    <pageSetUpPr fitToPage="1"/>
  </sheetPr>
  <dimension ref="A1:C19"/>
  <sheetViews>
    <sheetView zoomScalePageLayoutView="0" workbookViewId="0" topLeftCell="A1">
      <selection activeCell="E12" sqref="E12"/>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9</v>
      </c>
      <c r="C1" s="22"/>
    </row>
    <row r="2" spans="1:3" ht="15">
      <c r="A2" s="19"/>
      <c r="B2" s="20" t="s">
        <v>65</v>
      </c>
      <c r="C2" s="22"/>
    </row>
    <row r="3" spans="1:3" ht="15">
      <c r="A3" s="19"/>
      <c r="B3" s="20"/>
      <c r="C3" s="22"/>
    </row>
    <row r="4" spans="1:3" ht="15" hidden="1">
      <c r="A4" s="19"/>
      <c r="B4" s="20"/>
      <c r="C4" s="22"/>
    </row>
    <row r="5" spans="1:3" ht="15">
      <c r="A5" s="19"/>
      <c r="B5" s="20"/>
      <c r="C5" s="22"/>
    </row>
    <row r="6" spans="1:3" ht="111" customHeight="1">
      <c r="A6" s="129" t="s">
        <v>90</v>
      </c>
      <c r="B6" s="129"/>
      <c r="C6" s="22"/>
    </row>
    <row r="7" spans="1:3" ht="15.75">
      <c r="A7" s="21"/>
      <c r="B7" s="21"/>
      <c r="C7" s="22"/>
    </row>
    <row r="8" spans="1:3" ht="14.25">
      <c r="A8" s="25"/>
      <c r="B8" s="26" t="s">
        <v>7</v>
      </c>
      <c r="C8" s="22"/>
    </row>
    <row r="9" spans="1:3" ht="24" customHeight="1">
      <c r="A9" s="24" t="s">
        <v>52</v>
      </c>
      <c r="B9" s="24" t="s">
        <v>1</v>
      </c>
      <c r="C9" s="35"/>
    </row>
    <row r="10" spans="1:3" ht="15">
      <c r="A10" s="13" t="s">
        <v>29</v>
      </c>
      <c r="B10" s="11">
        <f>SUM(B11:B19)</f>
        <v>1512266.2</v>
      </c>
      <c r="C10" s="34"/>
    </row>
    <row r="11" spans="1:3" ht="14.25">
      <c r="A11" s="15" t="s">
        <v>8</v>
      </c>
      <c r="B11" s="28">
        <v>967275.4</v>
      </c>
      <c r="C11" s="22"/>
    </row>
    <row r="12" spans="1:3" ht="14.25">
      <c r="A12" s="16" t="s">
        <v>31</v>
      </c>
      <c r="B12" s="28">
        <v>118527.9</v>
      </c>
      <c r="C12" s="22"/>
    </row>
    <row r="13" spans="1:3" ht="14.25">
      <c r="A13" s="15" t="s">
        <v>24</v>
      </c>
      <c r="B13" s="124">
        <v>70227.1</v>
      </c>
      <c r="C13" s="22"/>
    </row>
    <row r="14" spans="1:3" ht="14.25">
      <c r="A14" s="16" t="s">
        <v>36</v>
      </c>
      <c r="B14" s="6">
        <v>38252.4</v>
      </c>
      <c r="C14" s="22"/>
    </row>
    <row r="15" spans="1:3" ht="14.25">
      <c r="A15" s="16" t="s">
        <v>32</v>
      </c>
      <c r="B15" s="6">
        <v>32018.9</v>
      </c>
      <c r="C15" s="22"/>
    </row>
    <row r="16" spans="1:3" ht="14.25">
      <c r="A16" s="16" t="s">
        <v>37</v>
      </c>
      <c r="B16" s="6">
        <v>65545.3</v>
      </c>
      <c r="C16" s="22"/>
    </row>
    <row r="17" spans="1:3" ht="14.25">
      <c r="A17" s="16" t="s">
        <v>34</v>
      </c>
      <c r="B17" s="6">
        <v>44953.3</v>
      </c>
      <c r="C17" s="22"/>
    </row>
    <row r="18" spans="1:2" ht="14.25">
      <c r="A18" s="16" t="s">
        <v>35</v>
      </c>
      <c r="B18" s="6">
        <v>81422.7</v>
      </c>
    </row>
    <row r="19" spans="1:2" ht="14.25">
      <c r="A19" s="16" t="s">
        <v>33</v>
      </c>
      <c r="B19" s="6">
        <v>94043.2</v>
      </c>
    </row>
  </sheetData>
  <sheetProtection/>
  <mergeCells count="1">
    <mergeCell ref="A6:B6"/>
  </mergeCells>
  <printOptions/>
  <pageMargins left="0.7" right="0.7" top="0.75" bottom="0.75" header="0.3" footer="0.3"/>
  <pageSetup fitToHeight="0"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00B050"/>
  </sheetPr>
  <dimension ref="A1:C15"/>
  <sheetViews>
    <sheetView view="pageBreakPreview" zoomScaleSheetLayoutView="100" zoomScalePageLayoutView="0" workbookViewId="0" topLeftCell="A1">
      <selection activeCell="A6" sqref="A6:B7"/>
    </sheetView>
  </sheetViews>
  <sheetFormatPr defaultColWidth="9.00390625" defaultRowHeight="12.75"/>
  <cols>
    <col min="1" max="1" width="53.125" style="0" customWidth="1"/>
    <col min="2" max="2" width="25.375" style="0" customWidth="1"/>
  </cols>
  <sheetData>
    <row r="1" spans="1:2" ht="15">
      <c r="A1" s="19"/>
      <c r="B1" s="20" t="s">
        <v>15</v>
      </c>
    </row>
    <row r="2" spans="1:3" ht="15">
      <c r="A2" s="19"/>
      <c r="B2" s="20" t="s">
        <v>65</v>
      </c>
      <c r="C2" s="20"/>
    </row>
    <row r="3" spans="1:3" ht="15">
      <c r="A3" s="19"/>
      <c r="C3" s="20"/>
    </row>
    <row r="4" ht="15">
      <c r="A4" s="19"/>
    </row>
    <row r="5" ht="15">
      <c r="A5" s="19"/>
    </row>
    <row r="6" spans="1:2" ht="15" customHeight="1">
      <c r="A6" s="129" t="s">
        <v>91</v>
      </c>
      <c r="B6" s="129"/>
    </row>
    <row r="7" spans="1:2" ht="151.5" customHeight="1">
      <c r="A7" s="129"/>
      <c r="B7" s="129"/>
    </row>
    <row r="8" spans="1:2" ht="15" customHeight="1">
      <c r="A8" s="25"/>
      <c r="B8" s="26" t="s">
        <v>7</v>
      </c>
    </row>
    <row r="9" spans="1:2" ht="15" customHeight="1">
      <c r="A9" s="24" t="s">
        <v>52</v>
      </c>
      <c r="B9" s="9" t="s">
        <v>1</v>
      </c>
    </row>
    <row r="10" spans="1:2" ht="15" customHeight="1">
      <c r="A10" s="27" t="s">
        <v>54</v>
      </c>
      <c r="B10" s="50">
        <f>SUM(B11:B15)</f>
        <v>1778.1000000000001</v>
      </c>
    </row>
    <row r="11" spans="1:2" ht="13.5" customHeight="1">
      <c r="A11" s="15" t="s">
        <v>8</v>
      </c>
      <c r="B11" s="51">
        <v>888.6</v>
      </c>
    </row>
    <row r="12" spans="1:2" ht="14.25" customHeight="1">
      <c r="A12" s="16" t="s">
        <v>31</v>
      </c>
      <c r="B12" s="51">
        <v>274.7</v>
      </c>
    </row>
    <row r="13" spans="1:2" ht="15.75" customHeight="1">
      <c r="A13" s="15" t="s">
        <v>24</v>
      </c>
      <c r="B13" s="86">
        <v>273.7</v>
      </c>
    </row>
    <row r="14" spans="1:2" ht="14.25">
      <c r="A14" s="16" t="s">
        <v>36</v>
      </c>
      <c r="B14" s="51">
        <v>102.2</v>
      </c>
    </row>
    <row r="15" spans="1:2" ht="14.25">
      <c r="A15" s="47" t="s">
        <v>33</v>
      </c>
      <c r="B15" s="87">
        <v>238.9</v>
      </c>
    </row>
  </sheetData>
  <sheetProtection/>
  <mergeCells count="1">
    <mergeCell ref="A6:B7"/>
  </mergeCells>
  <printOptions horizontalCentered="1"/>
  <pageMargins left="0.7874015748031497" right="0.3937007874015748" top="0.7874015748031497" bottom="0.7874015748031497" header="0.5118110236220472" footer="0.5118110236220472"/>
  <pageSetup horizontalDpi="600" verticalDpi="600" orientation="portrait" paperSize="9" r:id="rId1"/>
  <colBreaks count="1" manualBreakCount="1">
    <brk id="3" max="19" man="1"/>
  </colBreaks>
</worksheet>
</file>

<file path=xl/worksheets/sheet33.xml><?xml version="1.0" encoding="utf-8"?>
<worksheet xmlns="http://schemas.openxmlformats.org/spreadsheetml/2006/main" xmlns:r="http://schemas.openxmlformats.org/officeDocument/2006/relationships">
  <sheetPr>
    <tabColor rgb="FF00B050"/>
  </sheetPr>
  <dimension ref="A1:D20"/>
  <sheetViews>
    <sheetView view="pageBreakPreview" zoomScaleSheetLayoutView="100" zoomScalePageLayoutView="0" workbookViewId="0" topLeftCell="A1">
      <selection activeCell="B1" sqref="B1:B2"/>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22</v>
      </c>
      <c r="C1" s="22"/>
    </row>
    <row r="2" spans="1:3" ht="15">
      <c r="A2" s="19"/>
      <c r="B2" s="20" t="s">
        <v>65</v>
      </c>
      <c r="C2" s="22"/>
    </row>
    <row r="3" spans="1:3" ht="15">
      <c r="A3" s="19"/>
      <c r="B3" s="20"/>
      <c r="C3" s="22"/>
    </row>
    <row r="4" spans="1:3" ht="15" hidden="1">
      <c r="A4" s="19"/>
      <c r="B4" s="20"/>
      <c r="C4" s="22"/>
    </row>
    <row r="5" spans="1:3" ht="15">
      <c r="A5" s="19"/>
      <c r="B5" s="20"/>
      <c r="C5" s="22"/>
    </row>
    <row r="6" spans="1:3" ht="113.25" customHeight="1">
      <c r="A6" s="144" t="s">
        <v>92</v>
      </c>
      <c r="B6" s="144"/>
      <c r="C6" s="22"/>
    </row>
    <row r="7" spans="1:3" ht="15.75">
      <c r="A7" s="21"/>
      <c r="B7" s="21"/>
      <c r="C7" s="22"/>
    </row>
    <row r="8" spans="1:3" ht="14.25">
      <c r="A8" s="25"/>
      <c r="B8" s="26" t="s">
        <v>7</v>
      </c>
      <c r="C8" s="22"/>
    </row>
    <row r="9" spans="1:3" ht="24" customHeight="1">
      <c r="A9" s="24" t="s">
        <v>52</v>
      </c>
      <c r="B9" s="24" t="s">
        <v>1</v>
      </c>
      <c r="C9" s="35"/>
    </row>
    <row r="10" spans="1:3" ht="15">
      <c r="A10" s="27" t="s">
        <v>54</v>
      </c>
      <c r="B10" s="11">
        <f>SUM(B11:B19)</f>
        <v>11314.2</v>
      </c>
      <c r="C10" s="34"/>
    </row>
    <row r="11" spans="1:3" ht="14.25">
      <c r="A11" s="15" t="s">
        <v>8</v>
      </c>
      <c r="B11" s="28">
        <v>2355.5</v>
      </c>
      <c r="C11" s="22"/>
    </row>
    <row r="12" spans="1:3" ht="14.25">
      <c r="A12" s="16" t="s">
        <v>31</v>
      </c>
      <c r="B12" s="28">
        <v>1277.8</v>
      </c>
      <c r="C12" s="22"/>
    </row>
    <row r="13" spans="1:3" ht="14.25">
      <c r="A13" s="15" t="s">
        <v>24</v>
      </c>
      <c r="B13" s="6">
        <v>1106.2</v>
      </c>
      <c r="C13" s="22"/>
    </row>
    <row r="14" spans="1:3" ht="14.25">
      <c r="A14" s="16" t="s">
        <v>36</v>
      </c>
      <c r="B14" s="6">
        <v>1145.1</v>
      </c>
      <c r="C14" s="22"/>
    </row>
    <row r="15" spans="1:3" ht="14.25">
      <c r="A15" s="16" t="s">
        <v>32</v>
      </c>
      <c r="B15" s="6">
        <v>1082.1</v>
      </c>
      <c r="C15" s="22"/>
    </row>
    <row r="16" spans="1:3" ht="14.25">
      <c r="A16" s="16" t="s">
        <v>37</v>
      </c>
      <c r="B16" s="6">
        <v>1027.3</v>
      </c>
      <c r="C16" s="22"/>
    </row>
    <row r="17" spans="1:3" ht="14.25">
      <c r="A17" s="16" t="s">
        <v>34</v>
      </c>
      <c r="B17" s="6">
        <v>1086.3</v>
      </c>
      <c r="C17" s="22"/>
    </row>
    <row r="18" spans="1:3" ht="14.25">
      <c r="A18" s="16" t="s">
        <v>35</v>
      </c>
      <c r="B18" s="6">
        <v>1039.1</v>
      </c>
      <c r="C18" s="22"/>
    </row>
    <row r="19" spans="1:4" ht="14.25">
      <c r="A19" s="47" t="s">
        <v>33</v>
      </c>
      <c r="B19" s="6">
        <v>1194.8</v>
      </c>
      <c r="D19" s="36"/>
    </row>
    <row r="20" spans="1:2" ht="14.25">
      <c r="A20" s="12"/>
      <c r="B20" s="1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G10"/>
  <sheetViews>
    <sheetView zoomScalePageLayoutView="0" workbookViewId="0" topLeftCell="A1">
      <selection activeCell="O2" sqref="O2"/>
    </sheetView>
  </sheetViews>
  <sheetFormatPr defaultColWidth="9.00390625" defaultRowHeight="12.75"/>
  <cols>
    <col min="1" max="1" width="46.625" style="0" customWidth="1"/>
    <col min="2" max="2" width="24.25390625" style="0" customWidth="1"/>
  </cols>
  <sheetData>
    <row r="1" ht="15">
      <c r="B1" s="20" t="s">
        <v>44</v>
      </c>
    </row>
    <row r="2" ht="15">
      <c r="B2" s="20" t="s">
        <v>65</v>
      </c>
    </row>
    <row r="3" ht="15">
      <c r="G3" s="20"/>
    </row>
    <row r="4" spans="1:2" ht="74.25" customHeight="1">
      <c r="A4" s="143" t="s">
        <v>107</v>
      </c>
      <c r="B4" s="143"/>
    </row>
    <row r="5" ht="18.75">
      <c r="A5" s="114"/>
    </row>
    <row r="6" ht="18.75">
      <c r="B6" s="114" t="s">
        <v>6</v>
      </c>
    </row>
    <row r="7" spans="1:2" ht="15">
      <c r="A7" s="94" t="s">
        <v>52</v>
      </c>
      <c r="B7" s="94" t="s">
        <v>1</v>
      </c>
    </row>
    <row r="8" spans="1:2" ht="15.75">
      <c r="A8" s="116" t="s">
        <v>29</v>
      </c>
      <c r="B8" s="123">
        <f>SUM(B9)</f>
        <v>204.7</v>
      </c>
    </row>
    <row r="9" spans="1:2" ht="15">
      <c r="A9" s="117" t="s">
        <v>8</v>
      </c>
      <c r="B9" s="118">
        <v>204.7</v>
      </c>
    </row>
    <row r="10" ht="15.75">
      <c r="A10" s="115"/>
    </row>
  </sheetData>
  <sheetProtection/>
  <mergeCells count="1">
    <mergeCell ref="A4:B4"/>
  </mergeCells>
  <printOptions/>
  <pageMargins left="0.7" right="0.7" top="0.75" bottom="0.75" header="0.3" footer="0.3"/>
  <pageSetup fitToHeight="0"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1:B20"/>
  <sheetViews>
    <sheetView zoomScalePageLayoutView="0" workbookViewId="0" topLeftCell="A1">
      <selection activeCell="J13" sqref="J13"/>
    </sheetView>
  </sheetViews>
  <sheetFormatPr defaultColWidth="9.00390625" defaultRowHeight="12.75"/>
  <cols>
    <col min="1" max="1" width="60.00390625" style="0" customWidth="1"/>
    <col min="2" max="2" width="20.125" style="0" customWidth="1"/>
  </cols>
  <sheetData>
    <row r="1" spans="1:2" ht="15">
      <c r="A1" s="55"/>
      <c r="B1" s="20" t="s">
        <v>45</v>
      </c>
    </row>
    <row r="2" ht="15">
      <c r="B2" s="20" t="s">
        <v>65</v>
      </c>
    </row>
    <row r="5" spans="1:2" ht="77.25" customHeight="1">
      <c r="A5" s="127" t="s">
        <v>108</v>
      </c>
      <c r="B5" s="127"/>
    </row>
    <row r="6" ht="14.25">
      <c r="A6" s="12"/>
    </row>
    <row r="7" spans="1:2" ht="14.25">
      <c r="A7" s="12"/>
      <c r="B7" s="39" t="s">
        <v>28</v>
      </c>
    </row>
    <row r="8" spans="1:2" ht="12.75" customHeight="1">
      <c r="A8" s="149" t="s">
        <v>52</v>
      </c>
      <c r="B8" s="150" t="s">
        <v>25</v>
      </c>
    </row>
    <row r="9" spans="1:2" ht="12.75" customHeight="1">
      <c r="A9" s="149"/>
      <c r="B9" s="151"/>
    </row>
    <row r="10" spans="1:2" ht="12.75" customHeight="1">
      <c r="A10" s="149"/>
      <c r="B10" s="152"/>
    </row>
    <row r="11" spans="1:2" ht="15">
      <c r="A11" s="38" t="s">
        <v>29</v>
      </c>
      <c r="B11" s="121">
        <f>SUM(B12:B20)</f>
        <v>10000</v>
      </c>
    </row>
    <row r="12" spans="1:2" s="120" customFormat="1" ht="14.25">
      <c r="A12" s="119" t="s">
        <v>8</v>
      </c>
      <c r="B12" s="122">
        <v>2192</v>
      </c>
    </row>
    <row r="13" spans="1:2" ht="14.25">
      <c r="A13" s="15" t="s">
        <v>31</v>
      </c>
      <c r="B13" s="122">
        <v>976</v>
      </c>
    </row>
    <row r="14" spans="1:2" ht="14.25">
      <c r="A14" s="15" t="s">
        <v>24</v>
      </c>
      <c r="B14" s="122">
        <v>976</v>
      </c>
    </row>
    <row r="15" spans="1:2" ht="14.25">
      <c r="A15" s="15" t="s">
        <v>42</v>
      </c>
      <c r="B15" s="122">
        <v>976</v>
      </c>
    </row>
    <row r="16" spans="1:2" ht="14.25">
      <c r="A16" s="15" t="s">
        <v>32</v>
      </c>
      <c r="B16" s="122">
        <v>976</v>
      </c>
    </row>
    <row r="17" spans="1:2" ht="14.25">
      <c r="A17" s="16" t="s">
        <v>43</v>
      </c>
      <c r="B17" s="122">
        <v>976</v>
      </c>
    </row>
    <row r="18" spans="1:2" ht="14.25">
      <c r="A18" s="16" t="s">
        <v>34</v>
      </c>
      <c r="B18" s="122">
        <v>976</v>
      </c>
    </row>
    <row r="19" spans="1:2" ht="14.25">
      <c r="A19" s="16" t="s">
        <v>35</v>
      </c>
      <c r="B19" s="122">
        <v>976</v>
      </c>
    </row>
    <row r="20" spans="1:2" ht="14.25">
      <c r="A20" s="16" t="s">
        <v>33</v>
      </c>
      <c r="B20" s="122">
        <v>976</v>
      </c>
    </row>
  </sheetData>
  <sheetProtection/>
  <mergeCells count="3">
    <mergeCell ref="A5:B5"/>
    <mergeCell ref="A8:A10"/>
    <mergeCell ref="B8:B10"/>
  </mergeCells>
  <printOptions/>
  <pageMargins left="0.7" right="0.7" top="0.75" bottom="0.75" header="0.3" footer="0.3"/>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00B050"/>
    <pageSetUpPr fitToPage="1"/>
  </sheetPr>
  <dimension ref="A1:E21"/>
  <sheetViews>
    <sheetView zoomScalePageLayoutView="0" workbookViewId="0" topLeftCell="A1">
      <selection activeCell="L10" sqref="L10"/>
    </sheetView>
  </sheetViews>
  <sheetFormatPr defaultColWidth="9.00390625" defaultRowHeight="12.75"/>
  <cols>
    <col min="1" max="1" width="38.375" style="0" customWidth="1"/>
    <col min="2" max="2" width="14.625" style="0" customWidth="1"/>
    <col min="3" max="3" width="32.125" style="0" customWidth="1"/>
    <col min="4" max="4" width="35.875" style="0" customWidth="1"/>
  </cols>
  <sheetData>
    <row r="1" ht="15">
      <c r="D1" s="53" t="s">
        <v>66</v>
      </c>
    </row>
    <row r="2" ht="15">
      <c r="D2" s="53" t="s">
        <v>0</v>
      </c>
    </row>
    <row r="3" ht="15">
      <c r="D3" s="53" t="s">
        <v>109</v>
      </c>
    </row>
    <row r="4" spans="3:5" ht="15" customHeight="1">
      <c r="C4" s="55"/>
      <c r="D4" s="55"/>
      <c r="E4" s="55"/>
    </row>
    <row r="5" spans="4:5" ht="15" customHeight="1">
      <c r="D5" s="55"/>
      <c r="E5" s="55"/>
    </row>
    <row r="6" ht="15">
      <c r="D6" s="20" t="s">
        <v>10</v>
      </c>
    </row>
    <row r="7" spans="1:4" ht="70.5" customHeight="1">
      <c r="A7" s="129" t="s">
        <v>93</v>
      </c>
      <c r="B7" s="129"/>
      <c r="C7" s="129"/>
      <c r="D7" s="129"/>
    </row>
    <row r="8" spans="1:4" ht="15">
      <c r="A8" s="19"/>
      <c r="B8" s="7"/>
      <c r="C8" s="7"/>
      <c r="D8" s="20" t="s">
        <v>28</v>
      </c>
    </row>
    <row r="9" spans="1:4" ht="30.75" customHeight="1">
      <c r="A9" s="146" t="s">
        <v>52</v>
      </c>
      <c r="B9" s="146" t="s">
        <v>25</v>
      </c>
      <c r="C9" s="153" t="s">
        <v>56</v>
      </c>
      <c r="D9" s="153"/>
    </row>
    <row r="10" spans="1:4" ht="51.75" customHeight="1">
      <c r="A10" s="146"/>
      <c r="B10" s="146"/>
      <c r="C10" s="99" t="s">
        <v>58</v>
      </c>
      <c r="D10" s="99" t="s">
        <v>59</v>
      </c>
    </row>
    <row r="11" spans="1:4" ht="165" customHeight="1">
      <c r="A11" s="146"/>
      <c r="B11" s="146"/>
      <c r="C11" s="24" t="s">
        <v>57</v>
      </c>
      <c r="D11" s="84" t="s">
        <v>69</v>
      </c>
    </row>
    <row r="12" spans="1:4" ht="15">
      <c r="A12" s="27" t="s">
        <v>54</v>
      </c>
      <c r="B12" s="81">
        <f>C12+D12</f>
        <v>103712.5</v>
      </c>
      <c r="C12" s="82">
        <f>SUM(C13:C21)</f>
        <v>91184.2</v>
      </c>
      <c r="D12" s="82">
        <f>SUM(D13:D21)</f>
        <v>12528.3</v>
      </c>
    </row>
    <row r="13" spans="1:4" ht="14.25">
      <c r="A13" s="15" t="s">
        <v>8</v>
      </c>
      <c r="B13" s="83">
        <f aca="true" t="shared" si="0" ref="B13:B21">C13+D13</f>
        <v>8604.6</v>
      </c>
      <c r="C13" s="28">
        <v>7533.9</v>
      </c>
      <c r="D13" s="37">
        <v>1070.7</v>
      </c>
    </row>
    <row r="14" spans="1:4" ht="14.25">
      <c r="A14" s="16" t="s">
        <v>31</v>
      </c>
      <c r="B14" s="83">
        <f t="shared" si="0"/>
        <v>20653.199999999997</v>
      </c>
      <c r="C14" s="28">
        <v>17850.1</v>
      </c>
      <c r="D14" s="37">
        <v>2803.1</v>
      </c>
    </row>
    <row r="15" spans="1:4" ht="14.25">
      <c r="A15" s="15" t="s">
        <v>24</v>
      </c>
      <c r="B15" s="83">
        <f t="shared" si="0"/>
        <v>11367.5</v>
      </c>
      <c r="C15" s="6">
        <v>9652.9</v>
      </c>
      <c r="D15" s="37">
        <v>1714.6</v>
      </c>
    </row>
    <row r="16" spans="1:4" ht="14.25">
      <c r="A16" s="16" t="s">
        <v>36</v>
      </c>
      <c r="B16" s="83">
        <f t="shared" si="0"/>
        <v>4456.7</v>
      </c>
      <c r="C16" s="6">
        <v>3817.5</v>
      </c>
      <c r="D16" s="37">
        <v>639.2</v>
      </c>
    </row>
    <row r="17" spans="1:4" ht="14.25">
      <c r="A17" s="16" t="s">
        <v>32</v>
      </c>
      <c r="B17" s="83">
        <f t="shared" si="0"/>
        <v>7308.099999999999</v>
      </c>
      <c r="C17" s="6">
        <v>6494.7</v>
      </c>
      <c r="D17" s="37">
        <v>813.4</v>
      </c>
    </row>
    <row r="18" spans="1:4" ht="14.25">
      <c r="A18" s="16" t="s">
        <v>37</v>
      </c>
      <c r="B18" s="83">
        <f t="shared" si="0"/>
        <v>13856.699999999999</v>
      </c>
      <c r="C18" s="6">
        <v>12745.8</v>
      </c>
      <c r="D18" s="37">
        <v>1110.9</v>
      </c>
    </row>
    <row r="19" spans="1:4" ht="14.25">
      <c r="A19" s="16" t="s">
        <v>34</v>
      </c>
      <c r="B19" s="83">
        <f t="shared" si="0"/>
        <v>8179.9</v>
      </c>
      <c r="C19" s="6">
        <v>7453.7</v>
      </c>
      <c r="D19" s="37">
        <v>726.2</v>
      </c>
    </row>
    <row r="20" spans="1:4" ht="14.25">
      <c r="A20" s="16" t="s">
        <v>35</v>
      </c>
      <c r="B20" s="83">
        <f t="shared" si="0"/>
        <v>14853</v>
      </c>
      <c r="C20" s="6">
        <v>12785.3</v>
      </c>
      <c r="D20" s="37">
        <v>2067.7</v>
      </c>
    </row>
    <row r="21" spans="1:4" ht="14.25">
      <c r="A21" s="47" t="s">
        <v>33</v>
      </c>
      <c r="B21" s="83">
        <f t="shared" si="0"/>
        <v>14432.8</v>
      </c>
      <c r="C21" s="6">
        <v>12850.3</v>
      </c>
      <c r="D21" s="37">
        <v>1582.5</v>
      </c>
    </row>
  </sheetData>
  <sheetProtection/>
  <mergeCells count="4">
    <mergeCell ref="A7:D7"/>
    <mergeCell ref="A9:A11"/>
    <mergeCell ref="B9:B11"/>
    <mergeCell ref="C9:D9"/>
  </mergeCells>
  <printOptions horizontalCentered="1"/>
  <pageMargins left="0.7874015748031497" right="0.3937007874015748" top="0.7874015748031497" bottom="0.7874015748031497" header="0.5118110236220472" footer="0.5118110236220472"/>
  <pageSetup fitToHeight="1" fitToWidth="1" horizontalDpi="600" verticalDpi="600" orientation="landscape" paperSize="9" scale="87" r:id="rId1"/>
</worksheet>
</file>

<file path=xl/worksheets/sheet37.xml><?xml version="1.0" encoding="utf-8"?>
<worksheet xmlns="http://schemas.openxmlformats.org/spreadsheetml/2006/main" xmlns:r="http://schemas.openxmlformats.org/officeDocument/2006/relationships">
  <dimension ref="A3:D23"/>
  <sheetViews>
    <sheetView zoomScalePageLayoutView="0" workbookViewId="0" topLeftCell="A1">
      <selection activeCell="G19" sqref="G19"/>
    </sheetView>
  </sheetViews>
  <sheetFormatPr defaultColWidth="9.00390625" defaultRowHeight="12.75"/>
  <cols>
    <col min="1" max="1" width="14.25390625" style="0" customWidth="1"/>
    <col min="2" max="2" width="17.75390625" style="0" customWidth="1"/>
    <col min="3" max="3" width="10.75390625" style="0" bestFit="1" customWidth="1"/>
    <col min="4" max="4" width="14.875" style="0" bestFit="1" customWidth="1"/>
  </cols>
  <sheetData>
    <row r="3" spans="1:4" ht="12.75">
      <c r="A3" s="46" t="s">
        <v>46</v>
      </c>
      <c r="B3" s="85">
        <f>'Дотац. на выравн (ГО)-2019'!B11+'Дотац. на выравн. П-2019'!B11+'Дотац. на сбал.-2019'!B11</f>
        <v>2228000</v>
      </c>
      <c r="C3" s="126">
        <f>B3+110000</f>
        <v>2338000</v>
      </c>
      <c r="D3" s="36"/>
    </row>
    <row r="4" spans="1:4" ht="12.75">
      <c r="A4" s="46"/>
      <c r="B4" s="85"/>
      <c r="D4" s="36"/>
    </row>
    <row r="5" spans="1:4" ht="12.75">
      <c r="A5" s="46" t="s">
        <v>47</v>
      </c>
      <c r="B5" s="85">
        <f>'Субсид. КУ и зарплата-2019'!B13+'Субсидии РФФП-2019'!B10+'Субс. развит.госсл.'!B10+'Субс.повыш.квал.мунсл.'!B10+'Субс.форм.резерва'!B10+'Субс. развит. физкульт.'!B10+'Суб.библиотечное дело'!B11+'субс.летний отдых'!B10+'присмотр и уход'!B8+'субс. питание'!B10+'субс. на провед.кадастр.работ-м'!B8+'субс. на провед.кадастр.раб-ДИЗ'!B8+'Субс. автобусы'!B10+'Субсид. питан. многод.'!B10+'Субс. туб.интокс'!B10+'субс. друж'!B10</f>
        <v>836188.1000000002</v>
      </c>
      <c r="C5">
        <v>57770</v>
      </c>
      <c r="D5" s="126">
        <f>B5+C5</f>
        <v>893958.1000000002</v>
      </c>
    </row>
    <row r="6" spans="1:4" ht="12.75">
      <c r="A6" s="46"/>
      <c r="B6" s="85"/>
      <c r="D6" s="36"/>
    </row>
    <row r="7" spans="1:4" ht="12.75">
      <c r="A7" s="46" t="s">
        <v>48</v>
      </c>
      <c r="B7" s="88">
        <f>'субвенции военкомат'!B12+'субвенции ЗАГС'!B7+'Субвенции клас.руков.'!B10+'Субвенции госстандарт образ.'!B10+'Субвенции пед. раб.'!B10+'Субвенции обр.'!B10+'Субвенции несовершен.'!B10+'Суб.дети-сироты по найму'!B10+'Субвенции жил.помещ.'!B10+'Субв.-Крайний Север'!B10+'Субвенции опека'!B11+'субв. -дошкольники'!B10+'Субвенции почетное звание'!B10+' субв административные комиссии'!B10+'субв. присяжн.'!B8+'Субвенции безнадзорн.живот'!B11</f>
        <v>3904414.1999999997</v>
      </c>
      <c r="D7" s="126">
        <f>B7</f>
        <v>3904414.1999999997</v>
      </c>
    </row>
    <row r="8" spans="1:4" ht="12.75">
      <c r="A8" s="46"/>
      <c r="B8" s="85"/>
      <c r="D8" s="36"/>
    </row>
    <row r="9" spans="1:4" ht="12.75">
      <c r="A9" s="46" t="s">
        <v>49</v>
      </c>
      <c r="B9" s="85">
        <f>'Иные 528-ОЗ'!B12</f>
        <v>103712.5</v>
      </c>
      <c r="C9" s="100">
        <v>3478.2</v>
      </c>
      <c r="D9" s="126">
        <f>B9+C9</f>
        <v>107190.7</v>
      </c>
    </row>
    <row r="10" spans="1:2" ht="12.75">
      <c r="A10" s="46"/>
      <c r="B10" s="85"/>
    </row>
    <row r="11" spans="1:2" ht="12.75">
      <c r="A11" s="46" t="s">
        <v>50</v>
      </c>
      <c r="B11" s="85">
        <f>C3+B5+B7+B9</f>
        <v>7182314.8</v>
      </c>
    </row>
    <row r="14" ht="12.75">
      <c r="A14">
        <f>'Дотац. на выравн (ГО)-2019'!B12+'Дотац. на выравн. П-2019'!B12+'Субсидии РФФП-2019'!B11</f>
        <v>981898</v>
      </c>
    </row>
    <row r="15" ht="12.75">
      <c r="A15">
        <f>'Дотац. на выравн (ГО)-2019'!B13+'Дотац. на выравн. П-2019'!B13+'Субсид. КУ и зарплата-2019'!B17+'Субсидии РФФП-2019'!B12+'Дотац. на сбал.-2019'!B12</f>
        <v>412791</v>
      </c>
    </row>
    <row r="16" ht="12.75">
      <c r="A16">
        <f>'Дотац. на выравн (ГО)-2019'!B14+'Дотац. на выравн. П-2019'!B14+'Дотац. на сбал.-2019'!B13+'Субсид. КУ и зарплата-2019'!B18</f>
        <v>184596</v>
      </c>
    </row>
    <row r="17" ht="12.75">
      <c r="A17">
        <f>'Дотац. на выравн (ГО)-2019'!B15+'Дотац. на выравн. П-2019'!B15+'Субсид. КУ и зарплата-2019'!B19+'Субсидии РФФП-2019'!B13+'Дотац. на сбал.-2019'!B14</f>
        <v>258278</v>
      </c>
    </row>
    <row r="18" ht="12.75">
      <c r="A18">
        <f>'Дотац. на выравн (ГО)-2019'!B16+'Дотац. на выравн. П-2019'!B16+'Дотац. на сбал.-2019'!B15+'Субсид. КУ и зарплата-2019'!B20+'Субсидии РФФП-2019'!B14</f>
        <v>172835</v>
      </c>
    </row>
    <row r="19" ht="12.75">
      <c r="A19">
        <f>'Дотац. на выравн (ГО)-2019'!B17+'Дотац. на выравн. П-2019'!B17+'Дотац. на сбал.-2019'!B16+'Субсид. КУ и зарплата-2019'!B22</f>
        <v>202557</v>
      </c>
    </row>
    <row r="20" ht="12.75">
      <c r="A20">
        <f>'Дотац. на выравн (ГО)-2019'!B18+'Дотац. на выравн. П-2019'!B18+'Дотац. на сбал.-2019'!B17+'Субсид. КУ и зарплата-2019'!B23</f>
        <v>113460</v>
      </c>
    </row>
    <row r="21" ht="12.75">
      <c r="A21">
        <f>'Дотац. на выравн (ГО)-2019'!B19+'Дотац. на выравн. П-2019'!B19+'Дотац. на сбал.-2019'!B18+'Субсид. КУ и зарплата-2019'!B24+'Субсидии РФФП-2019'!B15</f>
        <v>259400</v>
      </c>
    </row>
    <row r="22" ht="12.75">
      <c r="A22">
        <f>'Дотац. на выравн (ГО)-2019'!B20+'Дотац. на выравн. П-2019'!B20+'Дотац. на сбал.-2019'!B19+'Субсид. КУ и зарплата-2019'!B25+'Субсидии РФФП-2019'!B16</f>
        <v>371685</v>
      </c>
    </row>
    <row r="23" ht="12.75">
      <c r="A23">
        <f>SUM(A14:A22)</f>
        <v>2957500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C25"/>
  <sheetViews>
    <sheetView view="pageBreakPreview" zoomScaleSheetLayoutView="100" zoomScalePageLayoutView="0" workbookViewId="0" topLeftCell="A1">
      <selection activeCell="A9" sqref="A9:B9"/>
    </sheetView>
  </sheetViews>
  <sheetFormatPr defaultColWidth="9.00390625" defaultRowHeight="12.75"/>
  <cols>
    <col min="1" max="1" width="64.25390625" style="0" customWidth="1"/>
    <col min="2" max="2" width="20.375" style="0" customWidth="1"/>
    <col min="3" max="3" width="10.75390625" style="0" bestFit="1" customWidth="1"/>
  </cols>
  <sheetData>
    <row r="1" spans="1:2" ht="15">
      <c r="A1" s="52"/>
      <c r="B1" s="53" t="s">
        <v>62</v>
      </c>
    </row>
    <row r="2" spans="1:2" ht="15">
      <c r="A2" s="52"/>
      <c r="B2" s="53" t="s">
        <v>0</v>
      </c>
    </row>
    <row r="3" spans="1:2" ht="15">
      <c r="A3" s="52"/>
      <c r="B3" s="53" t="s">
        <v>97</v>
      </c>
    </row>
    <row r="4" spans="1:2" ht="15" customHeight="1">
      <c r="A4" s="128" t="s">
        <v>98</v>
      </c>
      <c r="B4" s="128"/>
    </row>
    <row r="5" spans="1:2" ht="15" customHeight="1">
      <c r="A5" s="55"/>
      <c r="B5" s="55"/>
    </row>
    <row r="6" spans="1:2" ht="15">
      <c r="A6" s="19"/>
      <c r="B6" s="20" t="s">
        <v>10</v>
      </c>
    </row>
    <row r="7" spans="1:2" ht="15">
      <c r="A7" s="19"/>
      <c r="B7" s="20"/>
    </row>
    <row r="8" spans="1:2" ht="15">
      <c r="A8" s="19"/>
      <c r="B8" s="20"/>
    </row>
    <row r="9" spans="1:2" ht="170.25" customHeight="1">
      <c r="A9" s="129" t="s">
        <v>102</v>
      </c>
      <c r="B9" s="129"/>
    </row>
    <row r="10" spans="1:2" ht="15.75">
      <c r="A10" s="21"/>
      <c r="B10" s="21"/>
    </row>
    <row r="11" spans="1:2" ht="14.25">
      <c r="A11" s="22"/>
      <c r="B11" s="23" t="s">
        <v>5</v>
      </c>
    </row>
    <row r="12" spans="1:2" ht="21.75" customHeight="1">
      <c r="A12" s="9" t="s">
        <v>52</v>
      </c>
      <c r="B12" s="24" t="s">
        <v>1</v>
      </c>
    </row>
    <row r="13" spans="1:3" ht="18" customHeight="1">
      <c r="A13" s="13" t="s">
        <v>54</v>
      </c>
      <c r="B13" s="11">
        <f>SUM(B15:B25)</f>
        <v>629500</v>
      </c>
      <c r="C13" s="45"/>
    </row>
    <row r="14" spans="1:2" ht="15" hidden="1">
      <c r="A14" s="14" t="s">
        <v>4</v>
      </c>
      <c r="B14" s="11"/>
    </row>
    <row r="15" spans="1:2" ht="15" customHeight="1">
      <c r="A15" s="49" t="s">
        <v>8</v>
      </c>
      <c r="B15" s="28"/>
    </row>
    <row r="16" spans="1:2" ht="22.5" customHeight="1" hidden="1">
      <c r="A16" s="49"/>
      <c r="B16" s="28"/>
    </row>
    <row r="17" spans="1:2" ht="14.25">
      <c r="A17" s="17" t="s">
        <v>31</v>
      </c>
      <c r="B17" s="6">
        <v>55954</v>
      </c>
    </row>
    <row r="18" spans="1:2" ht="14.25">
      <c r="A18" s="17" t="s">
        <v>24</v>
      </c>
      <c r="B18" s="6">
        <v>71768</v>
      </c>
    </row>
    <row r="19" spans="1:2" ht="14.25">
      <c r="A19" s="18" t="s">
        <v>36</v>
      </c>
      <c r="B19" s="6">
        <v>138634</v>
      </c>
    </row>
    <row r="20" spans="1:2" ht="14.25">
      <c r="A20" s="18" t="s">
        <v>32</v>
      </c>
      <c r="B20" s="6">
        <v>90035</v>
      </c>
    </row>
    <row r="21" spans="1:2" ht="14.25" hidden="1">
      <c r="A21" s="18" t="s">
        <v>37</v>
      </c>
      <c r="B21" s="6"/>
    </row>
    <row r="22" spans="1:2" ht="14.25">
      <c r="A22" s="18" t="s">
        <v>37</v>
      </c>
      <c r="B22" s="6">
        <v>52890</v>
      </c>
    </row>
    <row r="23" spans="1:2" ht="14.25">
      <c r="A23" s="18" t="s">
        <v>34</v>
      </c>
      <c r="B23" s="6">
        <v>27212</v>
      </c>
    </row>
    <row r="24" spans="1:3" ht="14.25">
      <c r="A24" s="18" t="s">
        <v>35</v>
      </c>
      <c r="B24" s="6">
        <v>37481</v>
      </c>
      <c r="C24" s="36"/>
    </row>
    <row r="25" spans="1:2" ht="14.25">
      <c r="A25" s="18" t="s">
        <v>33</v>
      </c>
      <c r="B25" s="76">
        <v>155526</v>
      </c>
    </row>
  </sheetData>
  <sheetProtection/>
  <mergeCells count="2">
    <mergeCell ref="A9:B9"/>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tint="0.5999900102615356"/>
  </sheetPr>
  <dimension ref="A1:B16"/>
  <sheetViews>
    <sheetView view="pageBreakPreview" zoomScaleSheetLayoutView="100" workbookViewId="0" topLeftCell="A1">
      <selection activeCell="H12" sqref="H12"/>
    </sheetView>
  </sheetViews>
  <sheetFormatPr defaultColWidth="9.00390625" defaultRowHeight="12.75"/>
  <cols>
    <col min="1" max="1" width="50.125" style="0" customWidth="1"/>
    <col min="2" max="2" width="24.00390625" style="0" customWidth="1"/>
  </cols>
  <sheetData>
    <row r="1" spans="1:2" ht="15">
      <c r="A1" s="19"/>
      <c r="B1" s="20" t="s">
        <v>11</v>
      </c>
    </row>
    <row r="2" spans="1:2" ht="15">
      <c r="A2" s="19"/>
      <c r="B2" s="20" t="s">
        <v>30</v>
      </c>
    </row>
    <row r="3" spans="1:2" ht="15">
      <c r="A3" s="19"/>
      <c r="B3" s="20"/>
    </row>
    <row r="4" spans="1:2" ht="15">
      <c r="A4" s="19"/>
      <c r="B4" s="20"/>
    </row>
    <row r="5" spans="1:2" ht="15">
      <c r="A5" s="19"/>
      <c r="B5" s="20"/>
    </row>
    <row r="6" spans="1:2" ht="166.5" customHeight="1">
      <c r="A6" s="129" t="s">
        <v>103</v>
      </c>
      <c r="B6" s="129"/>
    </row>
    <row r="7" spans="1:2" ht="15.75">
      <c r="A7" s="21"/>
      <c r="B7" s="21"/>
    </row>
    <row r="8" spans="1:2" ht="14.25">
      <c r="A8" s="22"/>
      <c r="B8" s="23" t="s">
        <v>5</v>
      </c>
    </row>
    <row r="9" spans="1:2" ht="27" customHeight="1">
      <c r="A9" s="9" t="s">
        <v>52</v>
      </c>
      <c r="B9" s="24" t="s">
        <v>1</v>
      </c>
    </row>
    <row r="10" spans="1:2" ht="15">
      <c r="A10" s="13" t="s">
        <v>54</v>
      </c>
      <c r="B10" s="11">
        <f>SUM(B11:B16)</f>
        <v>100000</v>
      </c>
    </row>
    <row r="11" spans="1:2" ht="14.25">
      <c r="A11" s="15" t="s">
        <v>8</v>
      </c>
      <c r="B11" s="6"/>
    </row>
    <row r="12" spans="1:2" ht="14.25">
      <c r="A12" s="17" t="s">
        <v>31</v>
      </c>
      <c r="B12" s="6">
        <v>53155</v>
      </c>
    </row>
    <row r="13" spans="1:2" ht="14.25">
      <c r="A13" s="18" t="s">
        <v>36</v>
      </c>
      <c r="B13" s="6">
        <v>14635</v>
      </c>
    </row>
    <row r="14" spans="1:2" ht="14.25">
      <c r="A14" s="18" t="s">
        <v>32</v>
      </c>
      <c r="B14" s="37">
        <v>5048</v>
      </c>
    </row>
    <row r="15" spans="1:2" ht="14.25">
      <c r="A15" s="18" t="s">
        <v>35</v>
      </c>
      <c r="B15" s="37">
        <v>11261</v>
      </c>
    </row>
    <row r="16" spans="1:2" ht="14.25">
      <c r="A16" s="18" t="s">
        <v>33</v>
      </c>
      <c r="B16" s="37">
        <v>15901</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F13"/>
  <sheetViews>
    <sheetView zoomScalePageLayoutView="0" workbookViewId="0" topLeftCell="A1">
      <selection activeCell="K24" sqref="K24"/>
    </sheetView>
  </sheetViews>
  <sheetFormatPr defaultColWidth="9.00390625" defaultRowHeight="12.75"/>
  <cols>
    <col min="1" max="1" width="60.375" style="59" customWidth="1"/>
    <col min="2" max="2" width="19.625" style="63" customWidth="1"/>
    <col min="3" max="16384" width="9.125" style="59" customWidth="1"/>
  </cols>
  <sheetData>
    <row r="1" spans="1:2" ht="14.25">
      <c r="A1" s="59"/>
      <c r="B1" s="26" t="s">
        <v>21</v>
      </c>
    </row>
    <row r="2" spans="1:2" ht="14.25">
      <c r="A2" s="59"/>
      <c r="B2" s="26" t="s">
        <v>63</v>
      </c>
    </row>
    <row r="4" spans="1:2" ht="147.75" customHeight="1">
      <c r="A4" s="130" t="s">
        <v>70</v>
      </c>
      <c r="B4" s="130"/>
    </row>
    <row r="5" ht="15">
      <c r="A5" s="64"/>
    </row>
    <row r="6" spans="1:2" ht="15">
      <c r="A6" s="64"/>
      <c r="B6" s="65" t="s">
        <v>6</v>
      </c>
    </row>
    <row r="7" spans="1:2" ht="14.25">
      <c r="A7" s="131" t="s">
        <v>52</v>
      </c>
      <c r="B7" s="134" t="s">
        <v>1</v>
      </c>
    </row>
    <row r="8" spans="1:2" ht="14.25">
      <c r="A8" s="132"/>
      <c r="B8" s="135"/>
    </row>
    <row r="9" spans="1:2" ht="2.25" customHeight="1">
      <c r="A9" s="133"/>
      <c r="B9" s="136"/>
    </row>
    <row r="10" spans="1:6" ht="15">
      <c r="A10" s="66" t="s">
        <v>29</v>
      </c>
      <c r="B10" s="67">
        <f>SUM(B11:B13)</f>
        <v>100</v>
      </c>
      <c r="D10" s="68"/>
      <c r="E10" s="68"/>
      <c r="F10" s="68"/>
    </row>
    <row r="11" spans="1:4" ht="14.25">
      <c r="A11" s="16" t="s">
        <v>31</v>
      </c>
      <c r="B11" s="78">
        <v>36</v>
      </c>
      <c r="D11" s="68"/>
    </row>
    <row r="12" spans="1:2" ht="14.25">
      <c r="A12" s="15" t="s">
        <v>36</v>
      </c>
      <c r="B12" s="69">
        <v>9</v>
      </c>
    </row>
    <row r="13" spans="1:4" ht="14.25">
      <c r="A13" s="16" t="s">
        <v>32</v>
      </c>
      <c r="B13" s="69">
        <v>55</v>
      </c>
      <c r="D13" s="68"/>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F17"/>
  <sheetViews>
    <sheetView zoomScalePageLayoutView="0" workbookViewId="0" topLeftCell="A1">
      <selection activeCell="B10" sqref="B10"/>
    </sheetView>
  </sheetViews>
  <sheetFormatPr defaultColWidth="9.00390625" defaultRowHeight="12.75"/>
  <cols>
    <col min="1" max="1" width="60.375" style="59" customWidth="1"/>
    <col min="2" max="2" width="21.25390625" style="63" customWidth="1"/>
    <col min="3" max="16384" width="9.125" style="59" customWidth="1"/>
  </cols>
  <sheetData>
    <row r="1" spans="1:2" ht="14.25">
      <c r="A1" s="59"/>
      <c r="B1" s="26" t="s">
        <v>20</v>
      </c>
    </row>
    <row r="2" spans="1:2" ht="14.25">
      <c r="A2" s="59"/>
      <c r="B2" s="26" t="s">
        <v>63</v>
      </c>
    </row>
    <row r="4" spans="1:2" ht="141.75" customHeight="1">
      <c r="A4" s="137" t="s">
        <v>71</v>
      </c>
      <c r="B4" s="137"/>
    </row>
    <row r="5" ht="15">
      <c r="A5" s="64"/>
    </row>
    <row r="6" spans="1:2" ht="15">
      <c r="A6" s="64"/>
      <c r="B6" s="65" t="s">
        <v>6</v>
      </c>
    </row>
    <row r="7" spans="1:2" ht="14.25">
      <c r="A7" s="131" t="s">
        <v>52</v>
      </c>
      <c r="B7" s="134" t="s">
        <v>1</v>
      </c>
    </row>
    <row r="8" spans="1:2" ht="14.25">
      <c r="A8" s="132"/>
      <c r="B8" s="135"/>
    </row>
    <row r="9" spans="1:2" ht="2.25" customHeight="1">
      <c r="A9" s="133"/>
      <c r="B9" s="136"/>
    </row>
    <row r="10" spans="1:6" ht="15">
      <c r="A10" s="66" t="s">
        <v>29</v>
      </c>
      <c r="B10" s="67">
        <f>SUM(B11:B17)</f>
        <v>250</v>
      </c>
      <c r="D10" s="68"/>
      <c r="E10" s="68"/>
      <c r="F10" s="68"/>
    </row>
    <row r="11" spans="1:2" ht="14.25">
      <c r="A11" s="16" t="s">
        <v>31</v>
      </c>
      <c r="B11" s="69">
        <v>35</v>
      </c>
    </row>
    <row r="12" spans="1:2" ht="14.25">
      <c r="A12" s="16" t="s">
        <v>36</v>
      </c>
      <c r="B12" s="79">
        <v>37.5</v>
      </c>
    </row>
    <row r="13" spans="1:2" ht="14.25">
      <c r="A13" s="16" t="s">
        <v>32</v>
      </c>
      <c r="B13" s="79">
        <v>35.5</v>
      </c>
    </row>
    <row r="14" spans="1:2" ht="14.25">
      <c r="A14" s="16" t="s">
        <v>37</v>
      </c>
      <c r="B14" s="79">
        <v>35</v>
      </c>
    </row>
    <row r="15" spans="1:2" ht="14.25">
      <c r="A15" s="16" t="s">
        <v>34</v>
      </c>
      <c r="B15" s="79">
        <v>37</v>
      </c>
    </row>
    <row r="16" spans="1:2" ht="14.25">
      <c r="A16" s="16" t="s">
        <v>35</v>
      </c>
      <c r="B16" s="79">
        <v>35</v>
      </c>
    </row>
    <row r="17" spans="1:2" ht="14.25">
      <c r="A17" s="16" t="s">
        <v>33</v>
      </c>
      <c r="B17" s="79">
        <v>35</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F13"/>
  <sheetViews>
    <sheetView zoomScalePageLayoutView="0" workbookViewId="0" topLeftCell="A1">
      <selection activeCell="A5" sqref="A5"/>
    </sheetView>
  </sheetViews>
  <sheetFormatPr defaultColWidth="9.00390625" defaultRowHeight="12.75"/>
  <cols>
    <col min="1" max="1" width="60.375" style="59" customWidth="1"/>
    <col min="2" max="2" width="21.25390625" style="63" customWidth="1"/>
    <col min="3" max="16384" width="9.125" style="59" customWidth="1"/>
  </cols>
  <sheetData>
    <row r="1" spans="1:2" ht="14.25">
      <c r="A1" s="59"/>
      <c r="B1" s="26" t="s">
        <v>19</v>
      </c>
    </row>
    <row r="2" spans="1:2" ht="14.25">
      <c r="A2" s="59"/>
      <c r="B2" s="26" t="s">
        <v>63</v>
      </c>
    </row>
    <row r="4" spans="1:2" ht="133.5" customHeight="1">
      <c r="A4" s="130" t="s">
        <v>72</v>
      </c>
      <c r="B4" s="130"/>
    </row>
    <row r="5" ht="15">
      <c r="A5" s="64"/>
    </row>
    <row r="6" spans="1:2" ht="15">
      <c r="A6" s="64"/>
      <c r="B6" s="65" t="s">
        <v>6</v>
      </c>
    </row>
    <row r="7" spans="1:2" ht="14.25">
      <c r="A7" s="131" t="s">
        <v>52</v>
      </c>
      <c r="B7" s="134" t="s">
        <v>1</v>
      </c>
    </row>
    <row r="8" spans="1:2" ht="14.25">
      <c r="A8" s="132"/>
      <c r="B8" s="135"/>
    </row>
    <row r="9" spans="1:2" ht="2.25" customHeight="1">
      <c r="A9" s="133"/>
      <c r="B9" s="136"/>
    </row>
    <row r="10" spans="1:6" ht="15">
      <c r="A10" s="66" t="s">
        <v>29</v>
      </c>
      <c r="B10" s="67">
        <f>SUM(B11:B13)</f>
        <v>130</v>
      </c>
      <c r="D10" s="68"/>
      <c r="E10" s="68"/>
      <c r="F10" s="68"/>
    </row>
    <row r="11" spans="1:4" ht="14.25">
      <c r="A11" s="15" t="s">
        <v>8</v>
      </c>
      <c r="B11" s="69">
        <v>30</v>
      </c>
      <c r="D11" s="68"/>
    </row>
    <row r="12" spans="1:2" ht="14.25">
      <c r="A12" s="16" t="s">
        <v>31</v>
      </c>
      <c r="B12" s="79">
        <v>60</v>
      </c>
    </row>
    <row r="13" spans="1:2" ht="14.25">
      <c r="A13" s="16" t="s">
        <v>67</v>
      </c>
      <c r="B13" s="79">
        <v>40</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11"/>
  <sheetViews>
    <sheetView zoomScalePageLayoutView="0" workbookViewId="0" topLeftCell="A1">
      <selection activeCell="B11" sqref="B11"/>
    </sheetView>
  </sheetViews>
  <sheetFormatPr defaultColWidth="9.00390625" defaultRowHeight="12.75"/>
  <cols>
    <col min="1" max="1" width="66.00390625" style="0" customWidth="1"/>
    <col min="2" max="2" width="16.875" style="0" customWidth="1"/>
  </cols>
  <sheetData>
    <row r="1" spans="1:2" ht="15">
      <c r="A1" s="19"/>
      <c r="B1" s="20" t="s">
        <v>18</v>
      </c>
    </row>
    <row r="2" spans="1:2" ht="15">
      <c r="A2" s="19"/>
      <c r="B2" s="20" t="s">
        <v>30</v>
      </c>
    </row>
    <row r="5" spans="1:2" ht="142.5" customHeight="1">
      <c r="A5" s="129" t="s">
        <v>73</v>
      </c>
      <c r="B5" s="129"/>
    </row>
    <row r="6" spans="1:2" ht="15.75">
      <c r="A6" s="60"/>
      <c r="B6" s="60"/>
    </row>
    <row r="7" spans="1:2" ht="15.75">
      <c r="A7" s="60"/>
      <c r="B7" s="23" t="s">
        <v>5</v>
      </c>
    </row>
    <row r="8" spans="1:2" ht="14.25" customHeight="1">
      <c r="A8" s="138" t="s">
        <v>52</v>
      </c>
      <c r="B8" s="138" t="s">
        <v>1</v>
      </c>
    </row>
    <row r="9" spans="1:2" ht="2.25" customHeight="1">
      <c r="A9" s="139"/>
      <c r="B9" s="139"/>
    </row>
    <row r="10" spans="1:2" ht="15">
      <c r="A10" s="27" t="s">
        <v>54</v>
      </c>
      <c r="B10" s="11">
        <f>SUM(B11:B11)</f>
        <v>8799.9</v>
      </c>
    </row>
    <row r="11" spans="1:2" ht="14.25">
      <c r="A11" s="15" t="s">
        <v>8</v>
      </c>
      <c r="B11" s="28">
        <v>8799.9</v>
      </c>
    </row>
  </sheetData>
  <sheetProtection/>
  <mergeCells count="3">
    <mergeCell ref="A5:B5"/>
    <mergeCell ref="A8:A9"/>
    <mergeCell ref="B8:B9"/>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ilicheva</dc:creator>
  <cp:keywords/>
  <dc:description/>
  <cp:lastModifiedBy>Швец Элина Александровна</cp:lastModifiedBy>
  <cp:lastPrinted>2018-10-30T23:33:09Z</cp:lastPrinted>
  <dcterms:created xsi:type="dcterms:W3CDTF">2002-10-18T00:12:13Z</dcterms:created>
  <dcterms:modified xsi:type="dcterms:W3CDTF">2018-10-31T03:14:02Z</dcterms:modified>
  <cp:category/>
  <cp:version/>
  <cp:contentType/>
  <cp:contentStatus/>
</cp:coreProperties>
</file>