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na\Documents\Документы 1\Бюджет\БЮДЖЕТ 2021-2023\ПЕРВОЕ ЧТЕНИЕ\В ЭЛ. ВИДЕ\"/>
    </mc:Choice>
  </mc:AlternateContent>
  <bookViews>
    <workbookView xWindow="0" yWindow="0" windowWidth="20730" windowHeight="9735"/>
  </bookViews>
  <sheets>
    <sheet name=" Расходы" sheetId="1" r:id="rId1"/>
  </sheets>
  <externalReferences>
    <externalReference r:id="rId2"/>
  </externalReferences>
  <definedNames>
    <definedName name="_xlnm._FilterDatabase" localSheetId="0" hidden="1">' Расходы'!$A$3:$D$73</definedName>
    <definedName name="_xlnm.Print_Titles" localSheetId="0">' Расходы'!$2:$3</definedName>
    <definedName name="_xlnm.Print_Area" localSheetId="0">' Расходы'!$A$1:$E$73</definedName>
  </definedNames>
  <calcPr calcId="152511"/>
</workbook>
</file>

<file path=xl/calcChain.xml><?xml version="1.0" encoding="utf-8"?>
<calcChain xmlns="http://schemas.openxmlformats.org/spreadsheetml/2006/main">
  <c r="D73" i="1" l="1"/>
  <c r="C73" i="1" l="1"/>
  <c r="E4" i="1"/>
  <c r="D4" i="1"/>
  <c r="C4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  <c r="D5" i="1"/>
  <c r="D14" i="1"/>
  <c r="D37" i="1" l="1"/>
  <c r="D27" i="1" l="1"/>
  <c r="D18" i="1"/>
  <c r="D64" i="1" l="1"/>
  <c r="D60" i="1"/>
  <c r="D58" i="1"/>
  <c r="D57" i="1"/>
  <c r="D56" i="1"/>
  <c r="D43" i="1"/>
  <c r="D54" i="1" l="1"/>
  <c r="D39" i="1"/>
  <c r="D36" i="1"/>
  <c r="D35" i="1" s="1"/>
  <c r="D53" i="1"/>
  <c r="D50" i="1"/>
  <c r="D32" i="1"/>
  <c r="D46" i="1" l="1"/>
</calcChain>
</file>

<file path=xl/sharedStrings.xml><?xml version="1.0" encoding="utf-8"?>
<sst xmlns="http://schemas.openxmlformats.org/spreadsheetml/2006/main" count="145" uniqueCount="145">
  <si>
    <t>тыс. рублей</t>
  </si>
  <si>
    <t>0106</t>
  </si>
  <si>
    <t>0105</t>
  </si>
  <si>
    <t>0103</t>
  </si>
  <si>
    <t>0102</t>
  </si>
  <si>
    <t>0100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</si>
  <si>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</si>
  <si>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</si>
  <si>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</si>
  <si>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</si>
  <si>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</si>
  <si>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</si>
  <si>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</si>
  <si>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</si>
  <si>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</si>
  <si>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</si>
  <si>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</si>
  <si>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</si>
  <si>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</si>
  <si>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</si>
  <si>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</si>
  <si>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</si>
  <si>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</si>
  <si>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</si>
  <si>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</si>
  <si>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</si>
  <si>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</si>
  <si>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</si>
  <si>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</si>
  <si>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</si>
  <si>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</si>
  <si>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</si>
  <si>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</si>
  <si>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</si>
  <si>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</si>
  <si>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</si>
  <si>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</si>
  <si>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</si>
  <si>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</si>
  <si>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</si>
  <si>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</si>
  <si>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</si>
  <si>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</si>
  <si>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</si>
  <si>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</si>
  <si>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</si>
  <si>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</si>
  <si>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</si>
  <si>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</si>
  <si>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</si>
  <si>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</si>
  <si>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</si>
  <si>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</si>
  <si>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</si>
  <si>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</si>
  <si>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</si>
  <si>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</si>
  <si>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</si>
  <si>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</si>
  <si>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</si>
  <si>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</si>
  <si>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</si>
  <si>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</si>
  <si>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</si>
  <si>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</si>
  <si>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</si>
  <si>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</si>
  <si>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</si>
  <si>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0104</t>
  </si>
  <si>
    <t>0107</t>
  </si>
  <si>
    <t>0111</t>
  </si>
  <si>
    <t>0113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</si>
  <si>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</si>
  <si>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</si>
  <si>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</si>
  <si>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</si>
  <si>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</si>
  <si>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</si>
  <si>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</si>
  <si>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</si>
  <si>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</si>
  <si>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</si>
  <si>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</si>
  <si>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</si>
  <si>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</si>
  <si>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</si>
  <si>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</si>
  <si>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</si>
  <si>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</si>
  <si>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</si>
  <si>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</si>
  <si>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</si>
  <si>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</si>
  <si>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</si>
  <si>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</si>
  <si>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</si>
  <si>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</si>
  <si>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</si>
  <si>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</si>
  <si>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</si>
  <si>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</si>
  <si>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</si>
  <si>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</si>
  <si>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</si>
  <si>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</si>
  <si>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</si>
  <si>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</si>
  <si>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</si>
  <si>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</si>
  <si>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0909</t>
  </si>
  <si>
    <t>1000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</si>
  <si>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</si>
  <si>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</si>
  <si>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</si>
  <si>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</si>
  <si>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</si>
  <si>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</si>
  <si>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</si>
  <si>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</si>
  <si>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</si>
  <si>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</si>
  <si>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</si>
  <si>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</si>
  <si>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</si>
  <si>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</si>
  <si>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</si>
  <si>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</si>
  <si>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Обслуживание государственного внутреннего долга</t>
  </si>
  <si>
    <t xml:space="preserve">Прочие межбюджетные трансферты </t>
  </si>
  <si>
    <t>Наименование расходов</t>
  </si>
  <si>
    <t>1001</t>
  </si>
  <si>
    <t>1002</t>
  </si>
  <si>
    <t>Пенсионное обеспечение</t>
  </si>
  <si>
    <t>Социальное обслуживание населения</t>
  </si>
  <si>
    <t>Заготовка, переработка, хранение и обеспечение безопасности донорской крови и ее компонентов</t>
  </si>
  <si>
    <t>0906</t>
  </si>
  <si>
    <t>0402</t>
  </si>
  <si>
    <t>Топливно-энергетический комплекс</t>
  </si>
  <si>
    <t>Ожидаемое исполнение областного бюджета по расходам за 2020 год</t>
  </si>
  <si>
    <t>Дефицит</t>
  </si>
  <si>
    <t>Бюджет (в ред. 2522-ЗМО от 29.07.2020)</t>
  </si>
  <si>
    <t xml:space="preserve">Оценка исполнения бюджета </t>
  </si>
  <si>
    <t>%% исп.</t>
  </si>
  <si>
    <t>Вид расхода / раздел, подраздел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</si>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</sst>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[$-419]General"/>
    <numFmt numFmtId="168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7.5"/>
      <color theme="10"/>
      <name val="Arial Cyr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0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" borderId="0"/>
    <xf numFmtId="0" fontId="5" fillId="0" borderId="0">
      <alignment horizontal="left" vertical="top"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2" borderId="5"/>
    <xf numFmtId="0" fontId="5" fillId="0" borderId="6">
      <alignment horizontal="center" vertical="center" wrapText="1"/>
    </xf>
    <xf numFmtId="0" fontId="5" fillId="0" borderId="7"/>
    <xf numFmtId="0" fontId="5" fillId="0" borderId="6">
      <alignment horizontal="center" vertical="center" shrinkToFit="1"/>
    </xf>
    <xf numFmtId="0" fontId="5" fillId="2" borderId="8"/>
    <xf numFmtId="0" fontId="7" fillId="0" borderId="6">
      <alignment horizontal="left"/>
    </xf>
    <xf numFmtId="4" fontId="7" fillId="3" borderId="6">
      <alignment horizontal="right" vertical="top" shrinkToFit="1"/>
    </xf>
    <xf numFmtId="0" fontId="5" fillId="2" borderId="9"/>
    <xf numFmtId="0" fontId="5" fillId="0" borderId="8"/>
    <xf numFmtId="0" fontId="5" fillId="0" borderId="0">
      <alignment horizontal="left" wrapText="1"/>
    </xf>
    <xf numFmtId="49" fontId="5" fillId="0" borderId="6">
      <alignment horizontal="left" vertical="top" wrapText="1"/>
    </xf>
    <xf numFmtId="4" fontId="5" fillId="4" borderId="6">
      <alignment horizontal="right" vertical="top" shrinkToFit="1"/>
    </xf>
    <xf numFmtId="0" fontId="5" fillId="2" borderId="9">
      <alignment horizontal="center"/>
    </xf>
    <xf numFmtId="0" fontId="5" fillId="2" borderId="0">
      <alignment horizontal="center"/>
    </xf>
    <xf numFmtId="4" fontId="5" fillId="0" borderId="6">
      <alignment horizontal="right" vertical="top" shrinkToFit="1"/>
    </xf>
    <xf numFmtId="49" fontId="7" fillId="0" borderId="6">
      <alignment horizontal="left" vertical="top" wrapText="1"/>
    </xf>
    <xf numFmtId="0" fontId="5" fillId="2" borderId="0">
      <alignment horizontal="left"/>
    </xf>
    <xf numFmtId="4" fontId="5" fillId="0" borderId="7">
      <alignment horizontal="right" shrinkToFit="1"/>
    </xf>
    <xf numFmtId="4" fontId="5" fillId="0" borderId="0">
      <alignment horizontal="right" shrinkToFit="1"/>
    </xf>
    <xf numFmtId="0" fontId="5" fillId="2" borderId="8">
      <alignment horizontal="center"/>
    </xf>
    <xf numFmtId="0" fontId="8" fillId="0" borderId="0">
      <alignment vertical="top" wrapText="1"/>
    </xf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0" fontId="13" fillId="0" borderId="0"/>
    <xf numFmtId="0" fontId="2" fillId="0" borderId="0"/>
    <xf numFmtId="0" fontId="8" fillId="0" borderId="0">
      <alignment vertical="top" wrapText="1"/>
    </xf>
    <xf numFmtId="0" fontId="15" fillId="0" borderId="0"/>
    <xf numFmtId="0" fontId="13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7" fillId="0" borderId="0">
      <alignment vertical="top" wrapText="1"/>
    </xf>
    <xf numFmtId="164" fontId="8" fillId="0" borderId="0">
      <alignment vertical="top" wrapText="1"/>
    </xf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167" fontId="19" fillId="0" borderId="0"/>
    <xf numFmtId="165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0" xfId="0" applyFont="1" applyFill="1"/>
    <xf numFmtId="0" fontId="12" fillId="0" borderId="2" xfId="0" applyFont="1" applyFill="1" applyBorder="1" applyAlignment="1">
      <alignment horizontal="center" vertical="center" wrapText="1"/>
    </xf>
    <xf numFmtId="166" fontId="16" fillId="0" borderId="0" xfId="0" applyNumberFormat="1" applyFont="1" applyFill="1" applyAlignment="1">
      <alignment horizontal="center" vertical="center" wrapText="1"/>
    </xf>
    <xf numFmtId="0" fontId="21" fillId="0" borderId="0" xfId="0" applyFont="1" applyFill="1"/>
    <xf numFmtId="0" fontId="10" fillId="0" borderId="4" xfId="0" applyFont="1" applyBorder="1" applyAlignment="1">
      <alignment horizontal="center" vertical="center" wrapText="1"/>
    </xf>
    <xf numFmtId="3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8" fontId="10" fillId="0" borderId="1" xfId="0" applyNumberFormat="1" applyFont="1" applyBorder="1"/>
    <xf numFmtId="3" fontId="10" fillId="0" borderId="1" xfId="0" applyNumberFormat="1" applyFont="1" applyFill="1" applyBorder="1" applyAlignment="1" applyProtection="1">
      <alignment horizontal="right"/>
      <protection locked="0"/>
    </xf>
    <xf numFmtId="3" fontId="22" fillId="0" borderId="3" xfId="0" applyNumberFormat="1" applyFont="1" applyFill="1" applyBorder="1" applyAlignment="1">
      <alignment horizontal="right"/>
    </xf>
    <xf numFmtId="168" fontId="22" fillId="0" borderId="1" xfId="0" applyNumberFormat="1" applyFont="1" applyBorder="1"/>
    <xf numFmtId="3" fontId="22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3" fontId="22" fillId="0" borderId="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justify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justify" wrapText="1"/>
    </xf>
    <xf numFmtId="0" fontId="22" fillId="0" borderId="1" xfId="0" applyFont="1" applyBorder="1" applyAlignment="1">
      <alignment horizontal="justify" wrapText="1"/>
    </xf>
    <xf numFmtId="0" fontId="24" fillId="0" borderId="6" xfId="51" applyNumberFormat="1" applyFont="1" applyFill="1" applyBorder="1" applyAlignment="1">
      <alignment horizontal="left" wrapText="1"/>
    </xf>
    <xf numFmtId="0" fontId="22" fillId="0" borderId="4" xfId="0" applyFont="1" applyBorder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60">
    <cellStyle name="br" xfId="2"/>
    <cellStyle name="col" xfId="3"/>
    <cellStyle name="Normal" xfId="43"/>
    <cellStyle name="Normal 2 2 2 2" xfId="5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Гиперссылка 2" xfId="54"/>
    <cellStyle name="Обычный" xfId="0" builtinId="0"/>
    <cellStyle name="Обычный 10" xfId="44"/>
    <cellStyle name="Обычный 2" xfId="34"/>
    <cellStyle name="Обычный 2 2" xfId="45"/>
    <cellStyle name="Обычный 2 3" xfId="52"/>
    <cellStyle name="Обычный 29" xfId="55"/>
    <cellStyle name="Обычный 3" xfId="35"/>
    <cellStyle name="Обычный 3 2" xfId="46"/>
    <cellStyle name="Обычный 4" xfId="1"/>
    <cellStyle name="Обычный 4 2" xfId="47"/>
    <cellStyle name="Обычный 5" xfId="42"/>
    <cellStyle name="Обычный 6" xfId="51"/>
    <cellStyle name="Процентный 2" xfId="48"/>
    <cellStyle name="Процентный 3" xfId="49"/>
    <cellStyle name="Стиль 1" xfId="36"/>
    <cellStyle name="Стиль 2" xfId="37"/>
    <cellStyle name="Стиль 3" xfId="38"/>
    <cellStyle name="Стиль 4" xfId="39"/>
    <cellStyle name="Стиль 5" xfId="40"/>
    <cellStyle name="Стиль 6" xfId="41"/>
    <cellStyle name="Финансовый 2" xfId="50"/>
    <cellStyle name="Финансовый 2 2" xfId="56"/>
    <cellStyle name="Финансовый 2 3" xfId="57"/>
    <cellStyle name="Финансовый 3" xfId="58"/>
    <cellStyle name="Финансовый 4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6;&#1048;&#1044;&#1040;&#1045;&#1052;&#1054;&#1045;%20&#1048;&#1057;&#1055;&#1054;&#1051;&#1053;&#1045;&#1053;&#1048;&#1045;%20&#1055;&#1054;%20&#1044;&#1054;&#1061;&#1054;&#1044;&#1040;&#1052;%20&#1047;&#1040;%202020%20&#1043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</sheetNames>
    <sheetDataSet>
      <sheetData sheetId="0">
        <row r="5">
          <cell r="C5">
            <v>42183591.600000009</v>
          </cell>
          <cell r="D5">
            <v>43899809.800000004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J3" sqref="J3"/>
    </sheetView>
  </sheetViews>
  <sheetFormatPr defaultColWidth="9.140625" defaultRowHeight="15" x14ac:dyDescent="0.25"/>
  <cols>
    <col min="1" max="1" width="21" style="32" customWidth="1"/>
    <col min="2" max="2" width="72.42578125" style="26" customWidth="1"/>
    <col min="3" max="3" width="23.140625" style="4" customWidth="1"/>
    <col min="4" max="4" width="23.5703125" style="4" customWidth="1"/>
    <col min="5" max="5" width="10.28515625" style="1" customWidth="1"/>
    <col min="6" max="16384" width="9.140625" style="1"/>
  </cols>
  <sheetData>
    <row r="1" spans="1:5" ht="33" customHeight="1" x14ac:dyDescent="0.3">
      <c r="A1" s="39" t="s">
        <v>138</v>
      </c>
      <c r="B1" s="39"/>
      <c r="C1" s="39"/>
      <c r="D1" s="39"/>
      <c r="E1" s="39"/>
    </row>
    <row r="2" spans="1:5" s="4" customFormat="1" ht="22.5" customHeight="1" x14ac:dyDescent="0.3">
      <c r="A2" s="27"/>
      <c r="B2" s="18"/>
      <c r="C2" s="5"/>
      <c r="D2" s="38" t="s">
        <v>0</v>
      </c>
      <c r="E2" s="38"/>
    </row>
    <row r="3" spans="1:5" ht="59.25" customHeight="1" x14ac:dyDescent="0.3">
      <c r="A3" s="19" t="s">
        <v>143</v>
      </c>
      <c r="B3" s="8" t="s">
        <v>129</v>
      </c>
      <c r="C3" s="33" t="s">
        <v>140</v>
      </c>
      <c r="D3" s="33" t="s">
        <v>141</v>
      </c>
      <c r="E3" s="34" t="s">
        <v>142</v>
      </c>
    </row>
    <row r="4" spans="1:5" ht="18.75" customHeight="1" x14ac:dyDescent="0.3">
      <c r="A4" s="19"/>
      <c r="B4" s="20" t="s">
        <v>144</v>
      </c>
      <c r="C4" s="9">
        <f>C5+C14+C18+C27+C32+C35+C43+C46+C54+C60+C64+C67+C69</f>
        <v>43232928</v>
      </c>
      <c r="D4" s="9">
        <f>D5+D14+D18+D27+D32+D35+D43+D46+D54+D60+D64+D67+D69</f>
        <v>45377308</v>
      </c>
      <c r="E4" s="10">
        <f>D4/C4*100</f>
        <v>104.96006192317115</v>
      </c>
    </row>
    <row r="5" spans="1:5" s="3" customFormat="1" ht="18.75" x14ac:dyDescent="0.3">
      <c r="A5" s="28" t="s">
        <v>5</v>
      </c>
      <c r="B5" s="21" t="s">
        <v>6</v>
      </c>
      <c r="C5" s="11">
        <v>2109686</v>
      </c>
      <c r="D5" s="11">
        <f>SUM(D6:D13)</f>
        <v>2091209</v>
      </c>
      <c r="E5" s="10">
        <f>D5/C5*100</f>
        <v>99.12418246127622</v>
      </c>
    </row>
    <row r="6" spans="1:5" ht="38.25" customHeight="1" x14ac:dyDescent="0.3">
      <c r="A6" s="29" t="s">
        <v>4</v>
      </c>
      <c r="B6" s="22" t="s">
        <v>7</v>
      </c>
      <c r="C6" s="12">
        <v>7727</v>
      </c>
      <c r="D6" s="12">
        <v>7727</v>
      </c>
      <c r="E6" s="13">
        <f t="shared" ref="E6:E69" si="0">D6/C6*100</f>
        <v>100</v>
      </c>
    </row>
    <row r="7" spans="1:5" ht="56.25" x14ac:dyDescent="0.3">
      <c r="A7" s="29" t="s">
        <v>3</v>
      </c>
      <c r="B7" s="22" t="s">
        <v>8</v>
      </c>
      <c r="C7" s="14">
        <v>182237</v>
      </c>
      <c r="D7" s="14">
        <v>180415</v>
      </c>
      <c r="E7" s="13">
        <f t="shared" si="0"/>
        <v>99.000203032315056</v>
      </c>
    </row>
    <row r="8" spans="1:5" ht="61.5" customHeight="1" x14ac:dyDescent="0.3">
      <c r="A8" s="29" t="s">
        <v>68</v>
      </c>
      <c r="B8" s="22" t="s">
        <v>9</v>
      </c>
      <c r="C8" s="14">
        <v>411144</v>
      </c>
      <c r="D8" s="14">
        <v>407033</v>
      </c>
      <c r="E8" s="13">
        <f t="shared" si="0"/>
        <v>99.000107018465556</v>
      </c>
    </row>
    <row r="9" spans="1:5" ht="18.75" x14ac:dyDescent="0.3">
      <c r="A9" s="29" t="s">
        <v>2</v>
      </c>
      <c r="B9" s="22" t="s">
        <v>10</v>
      </c>
      <c r="C9" s="14">
        <v>76140</v>
      </c>
      <c r="D9" s="14">
        <v>75378</v>
      </c>
      <c r="E9" s="13">
        <f t="shared" si="0"/>
        <v>98.999211977935389</v>
      </c>
    </row>
    <row r="10" spans="1:5" ht="56.25" x14ac:dyDescent="0.3">
      <c r="A10" s="29" t="s">
        <v>1</v>
      </c>
      <c r="B10" s="22" t="s">
        <v>11</v>
      </c>
      <c r="C10" s="14">
        <v>171329</v>
      </c>
      <c r="D10" s="14">
        <v>170644</v>
      </c>
      <c r="E10" s="13">
        <f t="shared" si="0"/>
        <v>99.600184440462499</v>
      </c>
    </row>
    <row r="11" spans="1:5" ht="18.75" x14ac:dyDescent="0.3">
      <c r="A11" s="29" t="s">
        <v>69</v>
      </c>
      <c r="B11" s="22" t="s">
        <v>12</v>
      </c>
      <c r="C11" s="14">
        <v>110990</v>
      </c>
      <c r="D11" s="14">
        <v>110990</v>
      </c>
      <c r="E11" s="13">
        <f t="shared" si="0"/>
        <v>100</v>
      </c>
    </row>
    <row r="12" spans="1:5" ht="18.75" x14ac:dyDescent="0.3">
      <c r="A12" s="29" t="s">
        <v>70</v>
      </c>
      <c r="B12" s="22" t="s">
        <v>13</v>
      </c>
      <c r="C12" s="14">
        <v>40428</v>
      </c>
      <c r="D12" s="14">
        <v>40428</v>
      </c>
      <c r="E12" s="13">
        <f t="shared" si="0"/>
        <v>100</v>
      </c>
    </row>
    <row r="13" spans="1:5" ht="18.75" x14ac:dyDescent="0.3">
      <c r="A13" s="29" t="s">
        <v>71</v>
      </c>
      <c r="B13" s="22" t="s">
        <v>14</v>
      </c>
      <c r="C13" s="14">
        <v>1109691</v>
      </c>
      <c r="D13" s="14">
        <v>1098594</v>
      </c>
      <c r="E13" s="13">
        <f t="shared" si="0"/>
        <v>98.999991889634146</v>
      </c>
    </row>
    <row r="14" spans="1:5" s="3" customFormat="1" ht="37.5" x14ac:dyDescent="0.3">
      <c r="A14" s="28" t="s">
        <v>72</v>
      </c>
      <c r="B14" s="21" t="s">
        <v>15</v>
      </c>
      <c r="C14" s="15">
        <v>757685</v>
      </c>
      <c r="D14" s="15">
        <f>SUM(D15:D17)</f>
        <v>750156</v>
      </c>
      <c r="E14" s="10">
        <f t="shared" si="0"/>
        <v>99.006315289335276</v>
      </c>
    </row>
    <row r="15" spans="1:5" ht="35.25" customHeight="1" x14ac:dyDescent="0.3">
      <c r="A15" s="29" t="s">
        <v>73</v>
      </c>
      <c r="B15" s="22" t="s">
        <v>16</v>
      </c>
      <c r="C15" s="14">
        <v>11546</v>
      </c>
      <c r="D15" s="14">
        <v>11431</v>
      </c>
      <c r="E15" s="13">
        <f t="shared" si="0"/>
        <v>99.003984063745023</v>
      </c>
    </row>
    <row r="16" spans="1:5" ht="18.75" x14ac:dyDescent="0.3">
      <c r="A16" s="29" t="s">
        <v>74</v>
      </c>
      <c r="B16" s="22" t="s">
        <v>17</v>
      </c>
      <c r="C16" s="14">
        <v>741399</v>
      </c>
      <c r="D16" s="14">
        <v>733985</v>
      </c>
      <c r="E16" s="13">
        <f t="shared" si="0"/>
        <v>98.999998651198624</v>
      </c>
    </row>
    <row r="17" spans="1:5" ht="18.75" x14ac:dyDescent="0.3">
      <c r="A17" s="29" t="s">
        <v>75</v>
      </c>
      <c r="B17" s="22" t="s">
        <v>18</v>
      </c>
      <c r="C17" s="14">
        <v>4740</v>
      </c>
      <c r="D17" s="14">
        <v>4740</v>
      </c>
      <c r="E17" s="13">
        <f t="shared" si="0"/>
        <v>100</v>
      </c>
    </row>
    <row r="18" spans="1:5" s="3" customFormat="1" ht="18.75" x14ac:dyDescent="0.3">
      <c r="A18" s="28" t="s">
        <v>76</v>
      </c>
      <c r="B18" s="21" t="s">
        <v>19</v>
      </c>
      <c r="C18" s="15">
        <v>4887650</v>
      </c>
      <c r="D18" s="15">
        <f>D19+D20+D21+D22+D23+D24+D25+D26</f>
        <v>6104641</v>
      </c>
      <c r="E18" s="10">
        <f t="shared" si="0"/>
        <v>124.89930743813488</v>
      </c>
    </row>
    <row r="19" spans="1:5" ht="18.75" x14ac:dyDescent="0.3">
      <c r="A19" s="29" t="s">
        <v>77</v>
      </c>
      <c r="B19" s="22" t="s">
        <v>20</v>
      </c>
      <c r="C19" s="14">
        <v>178178</v>
      </c>
      <c r="D19" s="14">
        <v>176396</v>
      </c>
      <c r="E19" s="13">
        <f t="shared" si="0"/>
        <v>98.999876527966407</v>
      </c>
    </row>
    <row r="20" spans="1:5" ht="18.75" x14ac:dyDescent="0.3">
      <c r="A20" s="30" t="s">
        <v>136</v>
      </c>
      <c r="B20" s="23" t="s">
        <v>137</v>
      </c>
      <c r="C20" s="14">
        <v>45651</v>
      </c>
      <c r="D20" s="14">
        <v>45194</v>
      </c>
      <c r="E20" s="13">
        <f t="shared" si="0"/>
        <v>98.998926639065957</v>
      </c>
    </row>
    <row r="21" spans="1:5" ht="18.75" x14ac:dyDescent="0.3">
      <c r="A21" s="29" t="s">
        <v>78</v>
      </c>
      <c r="B21" s="22" t="s">
        <v>21</v>
      </c>
      <c r="C21" s="14">
        <v>433400</v>
      </c>
      <c r="D21" s="14">
        <v>429066</v>
      </c>
      <c r="E21" s="13">
        <f t="shared" si="0"/>
        <v>99</v>
      </c>
    </row>
    <row r="22" spans="1:5" ht="18.75" x14ac:dyDescent="0.3">
      <c r="A22" s="29" t="s">
        <v>79</v>
      </c>
      <c r="B22" s="22" t="s">
        <v>22</v>
      </c>
      <c r="C22" s="14">
        <v>438349</v>
      </c>
      <c r="D22" s="14">
        <v>422620</v>
      </c>
      <c r="E22" s="13">
        <f t="shared" si="0"/>
        <v>96.41176322975528</v>
      </c>
    </row>
    <row r="23" spans="1:5" ht="18.75" x14ac:dyDescent="0.3">
      <c r="A23" s="29" t="s">
        <v>80</v>
      </c>
      <c r="B23" s="22" t="s">
        <v>23</v>
      </c>
      <c r="C23" s="14">
        <v>446023</v>
      </c>
      <c r="D23" s="14">
        <v>441540</v>
      </c>
      <c r="E23" s="13">
        <f t="shared" si="0"/>
        <v>98.994894882102486</v>
      </c>
    </row>
    <row r="24" spans="1:5" ht="18.75" x14ac:dyDescent="0.3">
      <c r="A24" s="29" t="s">
        <v>81</v>
      </c>
      <c r="B24" s="22" t="s">
        <v>24</v>
      </c>
      <c r="C24" s="14">
        <v>635713</v>
      </c>
      <c r="D24" s="14">
        <v>670942</v>
      </c>
      <c r="E24" s="13">
        <f t="shared" si="0"/>
        <v>105.54165165727301</v>
      </c>
    </row>
    <row r="25" spans="1:5" ht="18.75" x14ac:dyDescent="0.3">
      <c r="A25" s="29" t="s">
        <v>82</v>
      </c>
      <c r="B25" s="22" t="s">
        <v>25</v>
      </c>
      <c r="C25" s="14">
        <v>1327301</v>
      </c>
      <c r="D25" s="14">
        <v>2549713</v>
      </c>
      <c r="E25" s="13">
        <f t="shared" si="0"/>
        <v>192.09757244212128</v>
      </c>
    </row>
    <row r="26" spans="1:5" ht="18.75" x14ac:dyDescent="0.3">
      <c r="A26" s="29" t="s">
        <v>83</v>
      </c>
      <c r="B26" s="22" t="s">
        <v>26</v>
      </c>
      <c r="C26" s="14">
        <v>1383035</v>
      </c>
      <c r="D26" s="14">
        <v>1369170</v>
      </c>
      <c r="E26" s="13">
        <f t="shared" si="0"/>
        <v>98.997494640410395</v>
      </c>
    </row>
    <row r="27" spans="1:5" s="3" customFormat="1" ht="18.75" x14ac:dyDescent="0.3">
      <c r="A27" s="28" t="s">
        <v>84</v>
      </c>
      <c r="B27" s="21" t="s">
        <v>27</v>
      </c>
      <c r="C27" s="15">
        <v>7269156</v>
      </c>
      <c r="D27" s="15">
        <f>D28+D29+D30+D31</f>
        <v>7289182</v>
      </c>
      <c r="E27" s="10">
        <f t="shared" si="0"/>
        <v>100.27549278072998</v>
      </c>
    </row>
    <row r="28" spans="1:5" ht="18.75" x14ac:dyDescent="0.3">
      <c r="A28" s="29" t="s">
        <v>85</v>
      </c>
      <c r="B28" s="22" t="s">
        <v>28</v>
      </c>
      <c r="C28" s="14">
        <v>591382</v>
      </c>
      <c r="D28" s="14">
        <v>585090</v>
      </c>
      <c r="E28" s="13">
        <f t="shared" si="0"/>
        <v>98.936051486179835</v>
      </c>
    </row>
    <row r="29" spans="1:5" ht="18.75" x14ac:dyDescent="0.3">
      <c r="A29" s="29" t="s">
        <v>86</v>
      </c>
      <c r="B29" s="22" t="s">
        <v>29</v>
      </c>
      <c r="C29" s="14">
        <v>6392145</v>
      </c>
      <c r="D29" s="14">
        <v>6421942</v>
      </c>
      <c r="E29" s="13">
        <f t="shared" si="0"/>
        <v>100.46615025159787</v>
      </c>
    </row>
    <row r="30" spans="1:5" ht="18.75" x14ac:dyDescent="0.3">
      <c r="A30" s="29" t="s">
        <v>87</v>
      </c>
      <c r="B30" s="22" t="s">
        <v>30</v>
      </c>
      <c r="C30" s="14">
        <v>116134</v>
      </c>
      <c r="D30" s="14">
        <v>114840</v>
      </c>
      <c r="E30" s="13">
        <f t="shared" si="0"/>
        <v>98.885769886510417</v>
      </c>
    </row>
    <row r="31" spans="1:5" ht="16.5" customHeight="1" x14ac:dyDescent="0.3">
      <c r="A31" s="29" t="s">
        <v>88</v>
      </c>
      <c r="B31" s="22" t="s">
        <v>31</v>
      </c>
      <c r="C31" s="14">
        <v>169495</v>
      </c>
      <c r="D31" s="14">
        <v>167310</v>
      </c>
      <c r="E31" s="13">
        <f t="shared" si="0"/>
        <v>98.710876427033241</v>
      </c>
    </row>
    <row r="32" spans="1:5" s="3" customFormat="1" ht="18.75" x14ac:dyDescent="0.3">
      <c r="A32" s="28" t="s">
        <v>89</v>
      </c>
      <c r="B32" s="21" t="s">
        <v>32</v>
      </c>
      <c r="C32" s="15">
        <v>148900</v>
      </c>
      <c r="D32" s="15">
        <f>D33+D34</f>
        <v>147411</v>
      </c>
      <c r="E32" s="10">
        <f t="shared" si="0"/>
        <v>99</v>
      </c>
    </row>
    <row r="33" spans="1:5" ht="37.5" x14ac:dyDescent="0.3">
      <c r="A33" s="29" t="s">
        <v>90</v>
      </c>
      <c r="B33" s="22" t="s">
        <v>33</v>
      </c>
      <c r="C33" s="14">
        <v>48</v>
      </c>
      <c r="D33" s="14">
        <v>48</v>
      </c>
      <c r="E33" s="13">
        <f t="shared" si="0"/>
        <v>100</v>
      </c>
    </row>
    <row r="34" spans="1:5" ht="18.75" x14ac:dyDescent="0.3">
      <c r="A34" s="29" t="s">
        <v>91</v>
      </c>
      <c r="B34" s="22" t="s">
        <v>34</v>
      </c>
      <c r="C34" s="14">
        <v>148852</v>
      </c>
      <c r="D34" s="14">
        <v>147363</v>
      </c>
      <c r="E34" s="13">
        <f t="shared" si="0"/>
        <v>98.999677532045254</v>
      </c>
    </row>
    <row r="35" spans="1:5" s="3" customFormat="1" ht="18.75" x14ac:dyDescent="0.3">
      <c r="A35" s="28" t="s">
        <v>92</v>
      </c>
      <c r="B35" s="21" t="s">
        <v>35</v>
      </c>
      <c r="C35" s="15">
        <v>7984352</v>
      </c>
      <c r="D35" s="15">
        <f>D36+D37+D38+D39+D40+D41+D42</f>
        <v>8329340</v>
      </c>
      <c r="E35" s="10">
        <f t="shared" si="0"/>
        <v>104.32080148770997</v>
      </c>
    </row>
    <row r="36" spans="1:5" ht="18.75" x14ac:dyDescent="0.3">
      <c r="A36" s="29" t="s">
        <v>93</v>
      </c>
      <c r="B36" s="22" t="s">
        <v>36</v>
      </c>
      <c r="C36" s="14">
        <v>1813199</v>
      </c>
      <c r="D36" s="14">
        <f>1795067+30552</f>
        <v>1825619</v>
      </c>
      <c r="E36" s="13">
        <f t="shared" si="0"/>
        <v>100.68497721430467</v>
      </c>
    </row>
    <row r="37" spans="1:5" ht="18.75" x14ac:dyDescent="0.3">
      <c r="A37" s="29" t="s">
        <v>94</v>
      </c>
      <c r="B37" s="22" t="s">
        <v>37</v>
      </c>
      <c r="C37" s="14">
        <v>3849427</v>
      </c>
      <c r="D37" s="14">
        <f>3810933+134613+253701</f>
        <v>4199247</v>
      </c>
      <c r="E37" s="13">
        <f t="shared" si="0"/>
        <v>109.08758628232202</v>
      </c>
    </row>
    <row r="38" spans="1:5" ht="18.75" x14ac:dyDescent="0.3">
      <c r="A38" s="29" t="s">
        <v>95</v>
      </c>
      <c r="B38" s="22" t="s">
        <v>38</v>
      </c>
      <c r="C38" s="14">
        <v>221698</v>
      </c>
      <c r="D38" s="14">
        <v>219481</v>
      </c>
      <c r="E38" s="13">
        <f t="shared" si="0"/>
        <v>98.999990978718799</v>
      </c>
    </row>
    <row r="39" spans="1:5" ht="18.75" x14ac:dyDescent="0.3">
      <c r="A39" s="29" t="s">
        <v>96</v>
      </c>
      <c r="B39" s="22" t="s">
        <v>39</v>
      </c>
      <c r="C39" s="14">
        <v>1094615</v>
      </c>
      <c r="D39" s="14">
        <f>1083669+5968</f>
        <v>1089637</v>
      </c>
      <c r="E39" s="13">
        <f t="shared" si="0"/>
        <v>99.545228230930505</v>
      </c>
    </row>
    <row r="40" spans="1:5" ht="36.75" customHeight="1" x14ac:dyDescent="0.3">
      <c r="A40" s="29" t="s">
        <v>97</v>
      </c>
      <c r="B40" s="22" t="s">
        <v>40</v>
      </c>
      <c r="C40" s="14">
        <v>59706</v>
      </c>
      <c r="D40" s="14">
        <v>59109</v>
      </c>
      <c r="E40" s="13">
        <f t="shared" si="0"/>
        <v>99.000100492412827</v>
      </c>
    </row>
    <row r="41" spans="1:5" ht="18.75" x14ac:dyDescent="0.3">
      <c r="A41" s="29" t="s">
        <v>98</v>
      </c>
      <c r="B41" s="22" t="s">
        <v>41</v>
      </c>
      <c r="C41" s="14">
        <v>525544</v>
      </c>
      <c r="D41" s="14">
        <v>520286</v>
      </c>
      <c r="E41" s="13">
        <f t="shared" si="0"/>
        <v>98.99951288569558</v>
      </c>
    </row>
    <row r="42" spans="1:5" ht="18.75" x14ac:dyDescent="0.3">
      <c r="A42" s="29" t="s">
        <v>99</v>
      </c>
      <c r="B42" s="22" t="s">
        <v>42</v>
      </c>
      <c r="C42" s="14">
        <v>420163</v>
      </c>
      <c r="D42" s="14">
        <v>415961</v>
      </c>
      <c r="E42" s="13">
        <f t="shared" si="0"/>
        <v>98.999911938937984</v>
      </c>
    </row>
    <row r="43" spans="1:5" s="3" customFormat="1" ht="18.75" x14ac:dyDescent="0.3">
      <c r="A43" s="28" t="s">
        <v>100</v>
      </c>
      <c r="B43" s="21" t="s">
        <v>43</v>
      </c>
      <c r="C43" s="15">
        <v>1048312</v>
      </c>
      <c r="D43" s="15">
        <f>D44+D45</f>
        <v>1040179</v>
      </c>
      <c r="E43" s="10">
        <f t="shared" si="0"/>
        <v>99.224181350590285</v>
      </c>
    </row>
    <row r="44" spans="1:5" ht="18.75" x14ac:dyDescent="0.3">
      <c r="A44" s="29" t="s">
        <v>101</v>
      </c>
      <c r="B44" s="22" t="s">
        <v>44</v>
      </c>
      <c r="C44" s="14">
        <v>794994</v>
      </c>
      <c r="D44" s="14">
        <v>788634</v>
      </c>
      <c r="E44" s="13">
        <f t="shared" si="0"/>
        <v>99.199993962218585</v>
      </c>
    </row>
    <row r="45" spans="1:5" ht="18.75" x14ac:dyDescent="0.3">
      <c r="A45" s="29" t="s">
        <v>102</v>
      </c>
      <c r="B45" s="22" t="s">
        <v>45</v>
      </c>
      <c r="C45" s="14">
        <v>253318</v>
      </c>
      <c r="D45" s="14">
        <v>251545</v>
      </c>
      <c r="E45" s="13">
        <f t="shared" si="0"/>
        <v>99.300089215926221</v>
      </c>
    </row>
    <row r="46" spans="1:5" s="3" customFormat="1" ht="18.75" x14ac:dyDescent="0.3">
      <c r="A46" s="28" t="s">
        <v>103</v>
      </c>
      <c r="B46" s="21" t="s">
        <v>46</v>
      </c>
      <c r="C46" s="15">
        <v>6228510</v>
      </c>
      <c r="D46" s="15">
        <f>D47+D48+D49+D50+D51+D52+D53</f>
        <v>6671446</v>
      </c>
      <c r="E46" s="10">
        <f t="shared" si="0"/>
        <v>107.11142793380762</v>
      </c>
    </row>
    <row r="47" spans="1:5" ht="18.75" x14ac:dyDescent="0.3">
      <c r="A47" s="29" t="s">
        <v>104</v>
      </c>
      <c r="B47" s="22" t="s">
        <v>47</v>
      </c>
      <c r="C47" s="14">
        <v>1483351</v>
      </c>
      <c r="D47" s="14">
        <v>1468517</v>
      </c>
      <c r="E47" s="13">
        <f t="shared" si="0"/>
        <v>98.999966966685577</v>
      </c>
    </row>
    <row r="48" spans="1:5" ht="18.75" x14ac:dyDescent="0.3">
      <c r="A48" s="29" t="s">
        <v>105</v>
      </c>
      <c r="B48" s="22" t="s">
        <v>48</v>
      </c>
      <c r="C48" s="14">
        <v>413961</v>
      </c>
      <c r="D48" s="14">
        <v>411891</v>
      </c>
      <c r="E48" s="13">
        <f t="shared" si="0"/>
        <v>99.499952894113207</v>
      </c>
    </row>
    <row r="49" spans="1:5" ht="19.5" customHeight="1" x14ac:dyDescent="0.3">
      <c r="A49" s="29" t="s">
        <v>106</v>
      </c>
      <c r="B49" s="22" t="s">
        <v>49</v>
      </c>
      <c r="C49" s="14">
        <v>51653</v>
      </c>
      <c r="D49" s="14">
        <v>51240</v>
      </c>
      <c r="E49" s="13">
        <f t="shared" si="0"/>
        <v>99.200433663097982</v>
      </c>
    </row>
    <row r="50" spans="1:5" ht="18.75" x14ac:dyDescent="0.3">
      <c r="A50" s="29" t="s">
        <v>107</v>
      </c>
      <c r="B50" s="22" t="s">
        <v>50</v>
      </c>
      <c r="C50" s="14">
        <v>352762</v>
      </c>
      <c r="D50" s="14">
        <f>349234+28657</f>
        <v>377891</v>
      </c>
      <c r="E50" s="13">
        <f t="shared" si="0"/>
        <v>107.12349969667936</v>
      </c>
    </row>
    <row r="51" spans="1:5" ht="18.75" x14ac:dyDescent="0.3">
      <c r="A51" s="29" t="s">
        <v>108</v>
      </c>
      <c r="B51" s="22" t="s">
        <v>51</v>
      </c>
      <c r="C51" s="14">
        <v>147662</v>
      </c>
      <c r="D51" s="14">
        <v>146185</v>
      </c>
      <c r="E51" s="13">
        <f t="shared" si="0"/>
        <v>98.999742655524102</v>
      </c>
    </row>
    <row r="52" spans="1:5" ht="37.5" x14ac:dyDescent="0.3">
      <c r="A52" s="29" t="s">
        <v>135</v>
      </c>
      <c r="B52" s="22" t="s">
        <v>134</v>
      </c>
      <c r="C52" s="14">
        <v>100750</v>
      </c>
      <c r="D52" s="14">
        <v>99742</v>
      </c>
      <c r="E52" s="13">
        <f t="shared" si="0"/>
        <v>98.99950372208437</v>
      </c>
    </row>
    <row r="53" spans="1:5" ht="18.75" x14ac:dyDescent="0.3">
      <c r="A53" s="29" t="s">
        <v>109</v>
      </c>
      <c r="B53" s="22" t="s">
        <v>52</v>
      </c>
      <c r="C53" s="14">
        <v>3678371</v>
      </c>
      <c r="D53" s="14">
        <f>3641587+474393</f>
        <v>4115980</v>
      </c>
      <c r="E53" s="13">
        <f t="shared" si="0"/>
        <v>111.8968151934647</v>
      </c>
    </row>
    <row r="54" spans="1:5" s="3" customFormat="1" ht="18.75" x14ac:dyDescent="0.3">
      <c r="A54" s="28" t="s">
        <v>110</v>
      </c>
      <c r="B54" s="21" t="s">
        <v>53</v>
      </c>
      <c r="C54" s="15">
        <v>5964474</v>
      </c>
      <c r="D54" s="15">
        <f>D55+D56+D57+D58+D59</f>
        <v>6146523</v>
      </c>
      <c r="E54" s="10">
        <f t="shared" si="0"/>
        <v>103.05222220769174</v>
      </c>
    </row>
    <row r="55" spans="1:5" ht="18.75" x14ac:dyDescent="0.3">
      <c r="A55" s="29" t="s">
        <v>130</v>
      </c>
      <c r="B55" s="22" t="s">
        <v>132</v>
      </c>
      <c r="C55" s="14">
        <v>372788</v>
      </c>
      <c r="D55" s="14">
        <v>369433</v>
      </c>
      <c r="E55" s="13">
        <f t="shared" si="0"/>
        <v>99.100024678905967</v>
      </c>
    </row>
    <row r="56" spans="1:5" ht="18.75" x14ac:dyDescent="0.3">
      <c r="A56" s="29" t="s">
        <v>131</v>
      </c>
      <c r="B56" s="22" t="s">
        <v>133</v>
      </c>
      <c r="C56" s="14">
        <v>1289630</v>
      </c>
      <c r="D56" s="14">
        <f>1278023+107164</f>
        <v>1385187</v>
      </c>
      <c r="E56" s="13">
        <f t="shared" si="0"/>
        <v>107.40964462675342</v>
      </c>
    </row>
    <row r="57" spans="1:5" ht="18.75" x14ac:dyDescent="0.3">
      <c r="A57" s="29" t="s">
        <v>111</v>
      </c>
      <c r="B57" s="22" t="s">
        <v>54</v>
      </c>
      <c r="C57" s="14">
        <v>2336220</v>
      </c>
      <c r="D57" s="14">
        <f>2317530+95391</f>
        <v>2412921</v>
      </c>
      <c r="E57" s="13">
        <f t="shared" si="0"/>
        <v>103.2831240208542</v>
      </c>
    </row>
    <row r="58" spans="1:5" ht="18.75" x14ac:dyDescent="0.3">
      <c r="A58" s="29" t="s">
        <v>112</v>
      </c>
      <c r="B58" s="22" t="s">
        <v>55</v>
      </c>
      <c r="C58" s="14">
        <v>1542800</v>
      </c>
      <c r="D58" s="14">
        <f>1527372+31958</f>
        <v>1559330</v>
      </c>
      <c r="E58" s="13">
        <f t="shared" si="0"/>
        <v>101.07142857142857</v>
      </c>
    </row>
    <row r="59" spans="1:5" ht="18.75" x14ac:dyDescent="0.3">
      <c r="A59" s="29" t="s">
        <v>113</v>
      </c>
      <c r="B59" s="22" t="s">
        <v>56</v>
      </c>
      <c r="C59" s="14">
        <v>423036</v>
      </c>
      <c r="D59" s="14">
        <v>419652</v>
      </c>
      <c r="E59" s="13">
        <f t="shared" si="0"/>
        <v>99.200068079312402</v>
      </c>
    </row>
    <row r="60" spans="1:5" s="3" customFormat="1" ht="18.75" x14ac:dyDescent="0.3">
      <c r="A60" s="28" t="s">
        <v>114</v>
      </c>
      <c r="B60" s="21" t="s">
        <v>57</v>
      </c>
      <c r="C60" s="15">
        <v>2539116</v>
      </c>
      <c r="D60" s="15">
        <f>D61+D62+D63</f>
        <v>2514197</v>
      </c>
      <c r="E60" s="10">
        <f t="shared" si="0"/>
        <v>99.018595448179596</v>
      </c>
    </row>
    <row r="61" spans="1:5" ht="18.75" x14ac:dyDescent="0.3">
      <c r="A61" s="29" t="s">
        <v>115</v>
      </c>
      <c r="B61" s="22" t="s">
        <v>58</v>
      </c>
      <c r="C61" s="14">
        <v>2273505</v>
      </c>
      <c r="D61" s="14">
        <v>2250770</v>
      </c>
      <c r="E61" s="13">
        <f t="shared" si="0"/>
        <v>99.000002199247419</v>
      </c>
    </row>
    <row r="62" spans="1:5" ht="18.75" x14ac:dyDescent="0.3">
      <c r="A62" s="29" t="s">
        <v>116</v>
      </c>
      <c r="B62" s="22" t="s">
        <v>59</v>
      </c>
      <c r="C62" s="14">
        <v>136431</v>
      </c>
      <c r="D62" s="14">
        <v>135412</v>
      </c>
      <c r="E62" s="13">
        <f t="shared" si="0"/>
        <v>99.253102300796741</v>
      </c>
    </row>
    <row r="63" spans="1:5" ht="19.5" customHeight="1" x14ac:dyDescent="0.3">
      <c r="A63" s="29" t="s">
        <v>117</v>
      </c>
      <c r="B63" s="22" t="s">
        <v>60</v>
      </c>
      <c r="C63" s="14">
        <v>129180</v>
      </c>
      <c r="D63" s="14">
        <v>128015</v>
      </c>
      <c r="E63" s="13">
        <f t="shared" si="0"/>
        <v>99.098157609537083</v>
      </c>
    </row>
    <row r="64" spans="1:5" s="3" customFormat="1" ht="18.75" x14ac:dyDescent="0.3">
      <c r="A64" s="28" t="s">
        <v>118</v>
      </c>
      <c r="B64" s="21" t="s">
        <v>61</v>
      </c>
      <c r="C64" s="15">
        <v>211547</v>
      </c>
      <c r="D64" s="15">
        <f>D65+D66</f>
        <v>209484</v>
      </c>
      <c r="E64" s="10">
        <f t="shared" si="0"/>
        <v>99.024802998860778</v>
      </c>
    </row>
    <row r="65" spans="1:5" ht="18.75" x14ac:dyDescent="0.3">
      <c r="A65" s="29" t="s">
        <v>119</v>
      </c>
      <c r="B65" s="22" t="s">
        <v>62</v>
      </c>
      <c r="C65" s="14">
        <v>191547</v>
      </c>
      <c r="D65" s="14">
        <v>189632</v>
      </c>
      <c r="E65" s="13">
        <f t="shared" si="0"/>
        <v>99.000245370587905</v>
      </c>
    </row>
    <row r="66" spans="1:5" ht="21" customHeight="1" x14ac:dyDescent="0.3">
      <c r="A66" s="29" t="s">
        <v>120</v>
      </c>
      <c r="B66" s="22" t="s">
        <v>63</v>
      </c>
      <c r="C66" s="14">
        <v>20000</v>
      </c>
      <c r="D66" s="14">
        <v>19852</v>
      </c>
      <c r="E66" s="13">
        <f t="shared" si="0"/>
        <v>99.26</v>
      </c>
    </row>
    <row r="67" spans="1:5" s="3" customFormat="1" ht="35.25" customHeight="1" x14ac:dyDescent="0.3">
      <c r="A67" s="28" t="s">
        <v>121</v>
      </c>
      <c r="B67" s="21" t="s">
        <v>64</v>
      </c>
      <c r="C67" s="15">
        <v>691368</v>
      </c>
      <c r="D67" s="15">
        <v>691368</v>
      </c>
      <c r="E67" s="10">
        <f t="shared" si="0"/>
        <v>100</v>
      </c>
    </row>
    <row r="68" spans="1:5" ht="18.75" x14ac:dyDescent="0.3">
      <c r="A68" s="29" t="s">
        <v>122</v>
      </c>
      <c r="B68" s="22" t="s">
        <v>127</v>
      </c>
      <c r="C68" s="14">
        <v>691368</v>
      </c>
      <c r="D68" s="14">
        <v>691368</v>
      </c>
      <c r="E68" s="13">
        <f t="shared" si="0"/>
        <v>100</v>
      </c>
    </row>
    <row r="69" spans="1:5" s="3" customFormat="1" ht="60" customHeight="1" x14ac:dyDescent="0.3">
      <c r="A69" s="28" t="s">
        <v>123</v>
      </c>
      <c r="B69" s="21" t="s">
        <v>65</v>
      </c>
      <c r="C69" s="15">
        <v>3392172</v>
      </c>
      <c r="D69" s="15">
        <v>3392172</v>
      </c>
      <c r="E69" s="10">
        <f t="shared" si="0"/>
        <v>100</v>
      </c>
    </row>
    <row r="70" spans="1:5" ht="56.25" x14ac:dyDescent="0.3">
      <c r="A70" s="29" t="s">
        <v>124</v>
      </c>
      <c r="B70" s="22" t="s">
        <v>66</v>
      </c>
      <c r="C70" s="14">
        <v>2767500</v>
      </c>
      <c r="D70" s="14">
        <v>2767500</v>
      </c>
      <c r="E70" s="13">
        <f t="shared" ref="E70:E72" si="1">D70/C70*100</f>
        <v>100</v>
      </c>
    </row>
    <row r="71" spans="1:5" ht="18.75" x14ac:dyDescent="0.3">
      <c r="A71" s="31" t="s">
        <v>125</v>
      </c>
      <c r="B71" s="24" t="s">
        <v>67</v>
      </c>
      <c r="C71" s="16">
        <v>612953</v>
      </c>
      <c r="D71" s="16">
        <v>612953</v>
      </c>
      <c r="E71" s="13">
        <f t="shared" si="1"/>
        <v>100</v>
      </c>
    </row>
    <row r="72" spans="1:5" ht="18.75" x14ac:dyDescent="0.3">
      <c r="A72" s="29" t="s">
        <v>126</v>
      </c>
      <c r="B72" s="22" t="s">
        <v>128</v>
      </c>
      <c r="C72" s="14">
        <v>11719</v>
      </c>
      <c r="D72" s="14">
        <v>11719</v>
      </c>
      <c r="E72" s="13">
        <f t="shared" si="1"/>
        <v>100</v>
      </c>
    </row>
    <row r="73" spans="1:5" s="2" customFormat="1" ht="18.75" hidden="1" x14ac:dyDescent="0.3">
      <c r="A73" s="35"/>
      <c r="B73" s="21" t="s">
        <v>139</v>
      </c>
      <c r="C73" s="36">
        <f>[1]ДОХОДЫ!$C$5-C4</f>
        <v>-1049336.3999999911</v>
      </c>
      <c r="D73" s="37">
        <f>[1]ДОХОДЫ!$D$5-D4</f>
        <v>-1477498.1999999955</v>
      </c>
      <c r="E73" s="36"/>
    </row>
    <row r="74" spans="1:5" s="4" customFormat="1" ht="15.75" x14ac:dyDescent="0.25">
      <c r="A74" s="17"/>
      <c r="B74" s="25"/>
      <c r="C74" s="6"/>
      <c r="D74" s="6"/>
    </row>
    <row r="75" spans="1:5" ht="15.75" x14ac:dyDescent="0.25">
      <c r="C75" s="7"/>
      <c r="D75" s="7"/>
    </row>
    <row r="76" spans="1:5" ht="15.75" x14ac:dyDescent="0.25">
      <c r="C76" s="7"/>
      <c r="D76" s="7"/>
    </row>
    <row r="77" spans="1:5" ht="15.75" x14ac:dyDescent="0.25">
      <c r="C77" s="7"/>
      <c r="D77" s="7"/>
    </row>
    <row r="78" spans="1:5" ht="15.75" x14ac:dyDescent="0.25">
      <c r="C78" s="7"/>
      <c r="D78" s="7"/>
    </row>
    <row r="79" spans="1:5" ht="15.75" x14ac:dyDescent="0.25">
      <c r="C79" s="7"/>
      <c r="D79" s="7"/>
    </row>
    <row r="80" spans="1:5" ht="15.75" x14ac:dyDescent="0.25">
      <c r="C80" s="7"/>
      <c r="D80" s="7"/>
    </row>
  </sheetData>
  <autoFilter ref="A3:D73"/>
  <mergeCells count="2">
    <mergeCell ref="D2:E2"/>
    <mergeCell ref="A1:E1"/>
  </mergeCells>
  <pageMargins left="0.23622047244094491" right="0.23622047244094491" top="0.15748031496062992" bottom="0.15748031496062992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Расходы</vt:lpstr>
      <vt:lpstr>' Расходы'!Заголовки_для_печати</vt:lpstr>
      <vt:lpstr>' Расходы'!Область_печати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ФИРСОВА ЛЮДМИЛА ВЛАДИМИРОВНА</dc:creator>
  <cp:lastModifiedBy>Швец Элина Александровна</cp:lastModifiedBy>
  <cp:lastPrinted>2020-10-28T05:21:17Z</cp:lastPrinted>
  <dcterms:created xsi:type="dcterms:W3CDTF">2017-08-31T14:26:51Z</dcterms:created>
  <dcterms:modified xsi:type="dcterms:W3CDTF">2020-10-29T05:02:01Z</dcterms:modified>
</cp:coreProperties>
</file>